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Додаток до ріш 2026" sheetId="1" r:id="rId4"/>
  </sheets>
  <definedNames>
    <definedName name="_xlnm.Print_Titles" localSheetId="0">'Додаток до ріш 2026'!$9:$12</definedName>
    <definedName name="_xlnm.Print_Area" localSheetId="0">'Додаток до ріш 2026'!$A$1:$P$166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<sst xmlns="http://schemas.openxmlformats.org/spreadsheetml/2006/main" uniqueCount="412">
  <si>
    <t>Додаток 3</t>
  </si>
  <si>
    <t>до розпорядження Івано-Франківської</t>
  </si>
  <si>
    <t>до рішення обласної ради</t>
  </si>
  <si>
    <t>обласної військової адміністрації</t>
  </si>
  <si>
    <t>від               №</t>
  </si>
  <si>
    <r>
      <t xml:space="preserve">від </t>
    </r>
    <r>
      <rPr>
        <rFont val="Times New Roman"/>
        <b val="true"/>
        <i val="false"/>
        <strike val="false"/>
        <color rgb="FF000000"/>
        <sz val="22"/>
        <u val="single"/>
      </rPr>
      <t xml:space="preserve">12.12.2025</t>
    </r>
    <r>
      <rPr>
        <rFont val="Times New Roman"/>
        <b val="true"/>
        <i val="false"/>
        <strike val="false"/>
        <color rgb="FF000000"/>
        <sz val="22"/>
        <u val="none"/>
      </rPr>
      <t xml:space="preserve"> № </t>
    </r>
    <r>
      <rPr>
        <rFont val="Times New Roman"/>
        <b val="true"/>
        <i val="false"/>
        <strike val="false"/>
        <color rgb="FF000000"/>
        <sz val="22"/>
        <u val="single"/>
      </rPr>
      <t xml:space="preserve">564</t>
    </r>
  </si>
  <si>
    <t xml:space="preserve">Розподіл </t>
  </si>
  <si>
    <t>видатків обласного бюджету на 2026 рік</t>
  </si>
  <si>
    <t>(гривень)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</si>
  <si>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</si>
  <si>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</si>
  <si>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</si>
  <si>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програми/підпрограми згідно з Типовою програмною класифікацією видатків та кредитування місцевих бюджетів</t>
  </si>
  <si>
    <t>Загальний фонд</t>
  </si>
  <si>
    <t>Спеціальний фонд</t>
  </si>
  <si>
    <t>РАЗОМ</t>
  </si>
  <si>
    <t>Усього</t>
  </si>
  <si>
    <t xml:space="preserve"> видатки споживання</t>
  </si>
  <si>
    <t>з них</t>
  </si>
  <si>
    <t xml:space="preserve"> видатки розвитку</t>
  </si>
  <si>
    <t xml:space="preserve">у тому числі бюджет розвитку </t>
  </si>
  <si>
    <t>видатки розвитку</t>
  </si>
  <si>
    <t>оплата праці</t>
  </si>
  <si>
    <t>комунальні послуги та енергоносії</t>
  </si>
  <si>
    <t>Субвенція зДБ</t>
  </si>
  <si>
    <t>0100000</t>
  </si>
  <si>
    <t>Обласна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</si>
  <si>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</si>
  <si>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</si>
  <si>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</si>
  <si>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</si>
  <si>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</si>
  <si>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0110170</t>
  </si>
  <si>
    <t>0170</t>
  </si>
  <si>
    <t>0131</t>
  </si>
  <si>
    <t>Підвищення кваліфікації депутатів місцевих рад та посадових осіб місцевого самоврядування</t>
  </si>
  <si>
    <t>0110180</t>
  </si>
  <si>
    <t>0180</t>
  </si>
  <si>
    <t>0133</t>
  </si>
  <si>
    <t>Інша діяльність у сфері державного управління</t>
  </si>
  <si>
    <t>0118410</t>
  </si>
  <si>
    <t>8410</t>
  </si>
  <si>
    <t>0830</t>
  </si>
  <si>
    <t>Фінансова підтримка медіа (засобів масової інформації)</t>
  </si>
  <si>
    <t>0117370</t>
  </si>
  <si>
    <t>7370</t>
  </si>
  <si>
    <t>0490</t>
  </si>
  <si>
    <t>Реалізація інших заходів щодо соціально-економічного розвитку територій</t>
  </si>
  <si>
    <t>2000000</t>
  </si>
  <si>
    <t xml:space="preserve">Управління цифрового розвитку, цифрових трансформацій і цифровізації облдержадміністрації </t>
  </si>
  <si>
    <t>2010000</t>
  </si>
  <si>
    <t>2017520</t>
  </si>
  <si>
    <t>7520</t>
  </si>
  <si>
    <t>0460</t>
  </si>
  <si>
    <t>Реалізація Національної програми інформатизації</t>
  </si>
  <si>
    <t>3100000</t>
  </si>
  <si>
    <t>Департамент ресурсного забезпечення та управління майном облдержадміністрації</t>
  </si>
  <si>
    <t>3110000</t>
  </si>
  <si>
    <t>3110180</t>
  </si>
  <si>
    <t>3111120</t>
  </si>
  <si>
    <t>1120</t>
  </si>
  <si>
    <t>0950</t>
  </si>
  <si>
    <t>Підвищення кваліфікації, перепідготовка кадрів закладами післядипломної освіти</t>
  </si>
  <si>
    <t>0600000</t>
  </si>
  <si>
    <t>Департамент освіти і науки облдержадміністрації</t>
  </si>
  <si>
    <t>дод. дотація</t>
  </si>
  <si>
    <t>0610000</t>
  </si>
  <si>
    <t>0611020</t>
  </si>
  <si>
    <t>1020</t>
  </si>
  <si>
    <t>Надання загальної середньої освіти за рахунок коштів місцевого бюджету</t>
  </si>
  <si>
    <t>0611022</t>
  </si>
  <si>
    <t>1022</t>
  </si>
  <si>
    <t>0922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</si>
  <si>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</si>
  <si>
    <t>0611023</t>
  </si>
  <si>
    <t>1023</t>
  </si>
  <si>
    <t>Надання загальної середньої освіти спеціалізованими закладами загальної середньої освіти за рахунок коштів місцевого бюджету</t>
  </si>
  <si>
    <t>0611030</t>
  </si>
  <si>
    <t>1030</t>
  </si>
  <si>
    <t>Надання загальної середньої освіти за рахунок освітньої субвенції</t>
  </si>
  <si>
    <t>0611032</t>
  </si>
  <si>
    <t>1032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</si>
  <si>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освітньої субвенції</t>
  </si>
  <si>
    <t>0611033</t>
  </si>
  <si>
    <t>1033</t>
  </si>
  <si>
    <t>Надання загальної середньої освіти спеціалізованими закладами загальної середньої освіти за рахунок освітньої субвенції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</si>
  <si>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</si>
  <si>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</si>
  <si>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</si>
  <si>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</si>
  <si>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0611090</t>
  </si>
  <si>
    <t>1090</t>
  </si>
  <si>
    <t>Підготовка кадрів закладами професійної (професійно-технічної) освіти та іншими закладами освіти</t>
  </si>
  <si>
    <t>0611091</t>
  </si>
  <si>
    <t>1091</t>
  </si>
  <si>
    <t>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</si>
  <si>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</si>
  <si>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0611092</t>
  </si>
  <si>
    <t>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</si>
  <si>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</si>
  <si>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0611100</t>
  </si>
  <si>
    <t>1100</t>
  </si>
  <si>
    <t>Підготовка кадрів закладами фахової передвищої освіти</t>
  </si>
  <si>
    <t>0611101</t>
  </si>
  <si>
    <t>1101</t>
  </si>
  <si>
    <t>0941</t>
  </si>
  <si>
    <t>Підготовка кадрів закладами фахової передвищої освіти за рахунок коштів місцевого бюджету</t>
  </si>
  <si>
    <t>0611102</t>
  </si>
  <si>
    <t>1102</t>
  </si>
  <si>
    <t>Підготовка кадрів закладами фахової передвищої освіти за рахунок освітньої субвенції</t>
  </si>
  <si>
    <t>0611120</t>
  </si>
  <si>
    <t xml:space="preserve">Підвищення кваліфікації, перепідготовка кадрів закладами післядипломної освіти </t>
  </si>
  <si>
    <t>0611140</t>
  </si>
  <si>
    <t>1140</t>
  </si>
  <si>
    <t>Інші програми, заклади  та заходи у сфері освіти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</si>
  <si>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</si>
  <si>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</si>
  <si>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</si>
  <si>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</si>
  <si>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</si>
  <si>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</si>
  <si>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</si>
  <si>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</si>
  <si>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</si>
  <si>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</si>
  <si>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</si>
  <si>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0619310</t>
  </si>
  <si>
    <t>9310</t>
  </si>
  <si>
    <t>Субвенція з місцевого бюджету на здійснення переданих видатків у сфері освіти за рахунок коштів освітньої субвенції</t>
  </si>
  <si>
    <t>0619330</t>
  </si>
  <si>
    <t>9330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</si>
  <si>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</si>
  <si>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0700000</t>
  </si>
  <si>
    <t>Департамент охорони здоров'я облдержадміністрації</t>
  </si>
  <si>
    <t>0710000</t>
  </si>
  <si>
    <t>0711101</t>
  </si>
  <si>
    <t>0711102</t>
  </si>
  <si>
    <t>0711120</t>
  </si>
  <si>
    <t>0712010</t>
  </si>
  <si>
    <t>2010</t>
  </si>
  <si>
    <t>0731</t>
  </si>
  <si>
    <t>Багатопрофільна стаціонарна медична допомога населенню</t>
  </si>
  <si>
    <t>0712020</t>
  </si>
  <si>
    <t>2020</t>
  </si>
  <si>
    <t>0732</t>
  </si>
  <si>
    <t>Спеціалізована стаціонарна медична допомога населенню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</si>
  <si>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</si>
  <si>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</si>
  <si>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</si>
  <si>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</si>
  <si>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0712040</t>
  </si>
  <si>
    <t>2040</t>
  </si>
  <si>
    <t>0734</t>
  </si>
  <si>
    <t>Санаторно-курортна допомога населенню</t>
  </si>
  <si>
    <t>0712060</t>
  </si>
  <si>
    <t>2060</t>
  </si>
  <si>
    <t>0762</t>
  </si>
  <si>
    <t>Створення банків крові та її компонентів</t>
  </si>
  <si>
    <t>0712070</t>
  </si>
  <si>
    <t>2070</t>
  </si>
  <si>
    <t>0724</t>
  </si>
  <si>
    <t xml:space="preserve">Екстрена та швидка медична допомога населенню </t>
  </si>
  <si>
    <t>0712100</t>
  </si>
  <si>
    <t>2100</t>
  </si>
  <si>
    <t>0722</t>
  </si>
  <si>
    <t>Стоматологічна допомога населенню</t>
  </si>
  <si>
    <t>0712120</t>
  </si>
  <si>
    <t>2120</t>
  </si>
  <si>
    <t>0740</t>
  </si>
  <si>
    <t xml:space="preserve">Інформаційно-методичне та просвітницьке забезпечення в галузі охорони здоровя  </t>
  </si>
  <si>
    <t>0712151</t>
  </si>
  <si>
    <t>2151</t>
  </si>
  <si>
    <t>0763</t>
  </si>
  <si>
    <t xml:space="preserve">Забезпечення діяльності інших закладів у сфері охорони здоров'я </t>
  </si>
  <si>
    <t>0712152</t>
  </si>
  <si>
    <t>2152</t>
  </si>
  <si>
    <t xml:space="preserve">Інші програми та заходи у сфері охорони здоров'я </t>
  </si>
  <si>
    <t>0800000</t>
  </si>
  <si>
    <t>Департамент соціальної політики облдержадміністрації</t>
  </si>
  <si>
    <t>0810000</t>
  </si>
  <si>
    <t>0813101</t>
  </si>
  <si>
    <t>3101</t>
  </si>
  <si>
    <t>1010</t>
  </si>
  <si>
    <t>Забезпечення соціальними послугами стаціонарного догляду з наданням місця для проживання дітей з вадами фізичного та розумового розвитку</t>
  </si>
  <si>
    <t>0813102</t>
  </si>
  <si>
    <t>3102</t>
  </si>
  <si>
    <t>Забезпечення соціальними послугами стаціонарного догляду з наданням місця для проживання, всебічної підтримки, захисту та безпеки осіб, які не можуть вести самостійний спосіб життя через похилий вік, фізичні та розумові вади, психічні захворювання або інші хвороби</t>
  </si>
  <si>
    <t>0813105</t>
  </si>
  <si>
    <t>3105</t>
  </si>
  <si>
    <t xml:space="preserve">Надання реабілітаційних послуг особам з інвалідністю та дітям з інвалідністю </t>
  </si>
  <si>
    <t>0813121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</si>
  <si>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</si>
  <si>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t>
  </si>
  <si>
    <t>0813140</t>
  </si>
  <si>
    <t>0813170</t>
  </si>
  <si>
    <t>3170</t>
  </si>
  <si>
    <t>Забезпечення реалізації окремих програм для осіб з інвалідністю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</si>
  <si>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</si>
  <si>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</si>
  <si>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</si>
  <si>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0813241</t>
  </si>
  <si>
    <t>Надання комплексу послуг особам/сім’ям у сфері соціального захисту та соціального забезпечення іншими надавачами соціальних послуг</t>
  </si>
  <si>
    <t>0813242</t>
  </si>
  <si>
    <t>3242</t>
  </si>
  <si>
    <t>Інші заходи у сфері соціального захисту і соціального забезпечення</t>
  </si>
  <si>
    <t>0819210</t>
  </si>
  <si>
    <t>9210</t>
  </si>
  <si>
    <t>Субвенція з місцевого бюджету на створення мережі спеціалізованих служб підтримки осіб, які постраждали від домашнього насильства та/або насильства за ознакою статі за рахунок відповідної субвенції з державного бюджету</t>
  </si>
  <si>
    <t>0819770</t>
  </si>
  <si>
    <t>9770</t>
  </si>
  <si>
    <t>Інші субвенції з місцевого бюджету, в тому числі на:</t>
  </si>
  <si>
    <t xml:space="preserve">додаткові виплати ветеранам ОУН-УПА </t>
  </si>
  <si>
    <t>оплату витрат, пов'язаних із похованням учасників бойових дій, осіб з інвалідністю внаслідок війни та постраждалих учасників Революції Гідності</t>
  </si>
  <si>
    <t>видатки на пільгове медичне обслуговування громадян, які постраждали внаслідок Чорнобильської катастрофи</t>
  </si>
  <si>
    <t>0900000</t>
  </si>
  <si>
    <t xml:space="preserve">Служба у справах дітей облдержадміністрації </t>
  </si>
  <si>
    <t>0910000</t>
  </si>
  <si>
    <t>0913111</t>
  </si>
  <si>
    <t>3111</t>
  </si>
  <si>
    <t>Надання комплексу послуг дітям-сиротам, дітям, позбавленим батьківського піклування, особам з їх числа та дітям віком від 3 до 18 років, які опинились у складних життєвих обставинах, закладами, які надають соціальні послуги дітям</t>
  </si>
  <si>
    <t>0913112</t>
  </si>
  <si>
    <t>3112</t>
  </si>
  <si>
    <t>Заходи  державної політики з питань дітей та їх соціального захисту</t>
  </si>
  <si>
    <t>0913241</t>
  </si>
  <si>
    <t>1000000</t>
  </si>
  <si>
    <t>Управління  культури, національностей та релігій облдержадміністрації</t>
  </si>
  <si>
    <t>1010000</t>
  </si>
  <si>
    <t>1011100</t>
  </si>
  <si>
    <t>1011101</t>
  </si>
  <si>
    <t>1011102</t>
  </si>
  <si>
    <t>1014010</t>
  </si>
  <si>
    <t>4010</t>
  </si>
  <si>
    <t>0821</t>
  </si>
  <si>
    <t xml:space="preserve">Фінансова підтримка театрів </t>
  </si>
  <si>
    <t>1014020</t>
  </si>
  <si>
    <t>4020</t>
  </si>
  <si>
    <t>0822</t>
  </si>
  <si>
    <t xml:space="preserve">Фінансова підтримка філармоній, художніх і музичних колективів, ансамблів, концертних та циркових організацій </t>
  </si>
  <si>
    <t>1014030</t>
  </si>
  <si>
    <t>4030</t>
  </si>
  <si>
    <t>0824</t>
  </si>
  <si>
    <t xml:space="preserve">Забезпечення діяльності бібліотек </t>
  </si>
  <si>
    <t>1014040</t>
  </si>
  <si>
    <t>4040</t>
  </si>
  <si>
    <t xml:space="preserve">Забезпечення діяльності музеїв  і виставок </t>
  </si>
  <si>
    <t>1014060</t>
  </si>
  <si>
    <t>4060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</si>
  <si>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</si>
  <si>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</si>
  <si>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</si>
  <si>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</si>
  <si>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</si>
  <si>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</si>
  <si>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</si>
  <si>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</si>
  <si>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 xml:space="preserve">Інші заходи в галузі культури і мистецтва </t>
  </si>
  <si>
    <t>1100000</t>
  </si>
  <si>
    <t>Управління спорту та молодіжної політики облдержадміністрації</t>
  </si>
  <si>
    <t>1110000</t>
  </si>
  <si>
    <t>1115011</t>
  </si>
  <si>
    <t>5011</t>
  </si>
  <si>
    <t>0810</t>
  </si>
  <si>
    <t>Проведення навчально-тренувальних зборів і змагань з олімпійських видів спорту</t>
  </si>
  <si>
    <t>1115012</t>
  </si>
  <si>
    <t>5012</t>
  </si>
  <si>
    <t>Проведення навчально-тренувальних зборів і змагань з неолімпійських видів спорту</t>
  </si>
  <si>
    <t>1115021</t>
  </si>
  <si>
    <t>5021</t>
  </si>
  <si>
    <t>Розвиток фізичної культури і спорту осіб (дітей) з інвалідністю центрами з фізичної культури і спорту та дитячо-юнацькими спортивними школами осіб з інвалідністю</t>
  </si>
  <si>
    <t>1115022</t>
  </si>
  <si>
    <t>5022</t>
  </si>
  <si>
    <t>Проведення навчально-тренувальних зборів і змагань та заходів зі спорту осіб з інвалідністю</t>
  </si>
  <si>
    <t>1115031</t>
  </si>
  <si>
    <t>5031</t>
  </si>
  <si>
    <t>Розвиток здібностей у дітей та молоді з фізичної культури та спорту комунальними дитячо-юнацькими спортивними школами</t>
  </si>
  <si>
    <t>1115032</t>
  </si>
  <si>
    <t>5032</t>
  </si>
  <si>
    <t>Фінансова підтримка дитячо-юнацьких спортивних шкіл фізкультурно-спортивних  товариств</t>
  </si>
  <si>
    <t>1115033</t>
  </si>
  <si>
    <t>5033</t>
  </si>
  <si>
    <t xml:space="preserve">Забезпечення підготовки спортсменів школами вищої спортивної майстерності </t>
  </si>
  <si>
    <t>1115041</t>
  </si>
  <si>
    <t>5041</t>
  </si>
  <si>
    <t>Розвиток та підтримка доступної спортивної інфраструктури</t>
  </si>
  <si>
    <t>1115053</t>
  </si>
  <si>
    <t>5053</t>
  </si>
  <si>
    <t>Фінансова підтримка на утримання місцевих осередків (рад) всеукраїнських об'єднань фізкультурно-спортивної спрямованості</t>
  </si>
  <si>
    <t>1115061</t>
  </si>
  <si>
    <t>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</si>
  <si>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</si>
  <si>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</si>
  <si>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</si>
  <si>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</si>
  <si>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1113131</t>
  </si>
  <si>
    <t>3131</t>
  </si>
  <si>
    <t>Здійснення заходів та реалізація проектів на виконання Державної цільової соціальної програми "Молодь України"</t>
  </si>
  <si>
    <t>1113133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</si>
  <si>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</si>
  <si>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</si>
  <si>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1113134</t>
  </si>
  <si>
    <t>3134</t>
  </si>
  <si>
    <t>Здійснення заходів та реалізація проектів на виконання програм у сфері утвердження української національної та громадянської ідентичності</t>
  </si>
  <si>
    <t>1900000</t>
  </si>
  <si>
    <t xml:space="preserve">Департамент розвитку громад та територій, дорожнього, житлово-комунального господарства, містобудування та архітектури облдержадміністрації </t>
  </si>
  <si>
    <t>1910000</t>
  </si>
  <si>
    <t>1914084</t>
  </si>
  <si>
    <t>4084</t>
  </si>
  <si>
    <t>Проектування, реставрація та охорона пам`яток культурної спадщини</t>
  </si>
  <si>
    <t>1917462</t>
  </si>
  <si>
    <t>7462</t>
  </si>
  <si>
    <t>0456</t>
  </si>
  <si>
    <t>Утримання та розвиток автомобільних доріг та дорожньої інфраструктури за рахунок субвенції з державного бюджету</t>
  </si>
  <si>
    <t>1917330</t>
  </si>
  <si>
    <t>7330</t>
  </si>
  <si>
    <t>Підготовка та реалізація публічних інвекстиційних проєктів/програм публічних інвестицій за рахунок коштів місцевого бюджету в інших секторах економічної діяльності</t>
  </si>
  <si>
    <t>2300000</t>
  </si>
  <si>
    <t>8400</t>
  </si>
  <si>
    <t>Управління інформаційної діяльності та комунікацій з громадськістю облдерджадміністрації</t>
  </si>
  <si>
    <t>2310000</t>
  </si>
  <si>
    <t>2318410</t>
  </si>
  <si>
    <t>2400000</t>
  </si>
  <si>
    <t>Департамент агропромислового розвитку облдержадміністрації</t>
  </si>
  <si>
    <t>2410000</t>
  </si>
  <si>
    <t>2411090</t>
  </si>
  <si>
    <t>2411091</t>
  </si>
  <si>
    <t>2417110</t>
  </si>
  <si>
    <t>7110</t>
  </si>
  <si>
    <t>0421</t>
  </si>
  <si>
    <t>Реалізація програм в галузі сільського господарства</t>
  </si>
  <si>
    <t>2500000</t>
  </si>
  <si>
    <t>Департамент міжнародного співробітництва та євроінтеграції громад облдержадміністрації</t>
  </si>
  <si>
    <t>2510000</t>
  </si>
  <si>
    <t>2517622</t>
  </si>
  <si>
    <t>7622</t>
  </si>
  <si>
    <t>0470</t>
  </si>
  <si>
    <t>Реалізація програм і заходів в галузі туризму та курортів</t>
  </si>
  <si>
    <t>2517630</t>
  </si>
  <si>
    <t>7630</t>
  </si>
  <si>
    <t>Реалізація програм і заходів в галузі зовнішньоекономічної діяльності</t>
  </si>
  <si>
    <t>2517693</t>
  </si>
  <si>
    <t>7693</t>
  </si>
  <si>
    <t xml:space="preserve">Інші заходи, пов'язані з економічною діяльністю </t>
  </si>
  <si>
    <t>2700000</t>
  </si>
  <si>
    <t>Департамент економічного розвитку, промисловості та інфраструктури облдержадміністрації</t>
  </si>
  <si>
    <t>2710000</t>
  </si>
  <si>
    <t>2717610</t>
  </si>
  <si>
    <t>7610</t>
  </si>
  <si>
    <t>0411</t>
  </si>
  <si>
    <t>Сприяння розвитку малого та середнього підприємництва</t>
  </si>
  <si>
    <t>2717640</t>
  </si>
  <si>
    <t>7640</t>
  </si>
  <si>
    <t>Заходи з енергозбереження</t>
  </si>
  <si>
    <t>2717693</t>
  </si>
  <si>
    <t>2800000</t>
  </si>
  <si>
    <t>Управління екології та природних ресурсів облдержадміністрації</t>
  </si>
  <si>
    <t>2810000</t>
  </si>
  <si>
    <t>2818311</t>
  </si>
  <si>
    <t>8311</t>
  </si>
  <si>
    <t>0511</t>
  </si>
  <si>
    <t>Охорона та раціональне використання природних ресурсів</t>
  </si>
  <si>
    <t>2900000</t>
  </si>
  <si>
    <t xml:space="preserve">Департамент з питань цивільного захисту, оборонної роботи та взаємодії з правоохоронними органами облдержадміністрації </t>
  </si>
  <si>
    <t>2910000</t>
  </si>
  <si>
    <t>2918110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</si>
  <si>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</si>
  <si>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</si>
  <si>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</si>
  <si>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2918120</t>
  </si>
  <si>
    <t>8120</t>
  </si>
  <si>
    <t>Заходи з організації рятування на водах</t>
  </si>
  <si>
    <t>2918240</t>
  </si>
  <si>
    <t>8240</t>
  </si>
  <si>
    <t>0380</t>
  </si>
  <si>
    <t>Заходи та роботи з територіальної оборони</t>
  </si>
  <si>
    <t>2910180</t>
  </si>
  <si>
    <t>3700000</t>
  </si>
  <si>
    <t xml:space="preserve">Департамент фінансів облдержадміністрації </t>
  </si>
  <si>
    <t>3710000</t>
  </si>
  <si>
    <t>3719130</t>
  </si>
  <si>
    <t>9130</t>
  </si>
  <si>
    <t xml:space="preserve"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 </t>
  </si>
  <si>
    <t>3719150</t>
  </si>
  <si>
    <t>9150</t>
  </si>
  <si>
    <t>Інші дотації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</si>
  <si>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</si>
  <si>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</si>
  <si>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</si>
  <si>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3718710</t>
  </si>
  <si>
    <t>8710</t>
  </si>
  <si>
    <t>Резервний фонд місцевого бюджету</t>
  </si>
  <si>
    <t>5100000</t>
  </si>
  <si>
    <t xml:space="preserve">Управління з питань ветеранської політики облдержадміністрації </t>
  </si>
  <si>
    <t>5110000</t>
  </si>
  <si>
    <t>5113242</t>
  </si>
  <si>
    <t>5119770</t>
  </si>
  <si>
    <t>Інші субвенції з місцевого бюджету</t>
  </si>
  <si>
    <t>УСЬОГО ВИДАТКІВ</t>
  </si>
  <si>
    <t>Директор департаменту фінансів</t>
  </si>
  <si>
    <t>Івано-Франківської  обласної державної адміністрації</t>
  </si>
  <si>
    <t>Наталія КУЧМА</t>
  </si>
  <si>
    <t>кредитування  заг. фонду</t>
  </si>
  <si>
    <t xml:space="preserve">видатки заг. фонду всього </t>
  </si>
  <si>
    <t xml:space="preserve">доходи заг. фонду всього </t>
  </si>
  <si>
    <t>Баланс</t>
  </si>
  <si>
    <t>кредитування  спец. фонду</t>
  </si>
  <si>
    <t xml:space="preserve">видатки спец. фонду всього </t>
  </si>
  <si>
    <t xml:space="preserve">доходи спец. фонду всього </t>
  </si>
  <si>
    <t>бюджет розвитку</t>
  </si>
  <si>
    <t xml:space="preserve">Виконавець: </t>
  </si>
  <si>
    <t xml:space="preserve">Заступник начальника управління – начальник відділу зведеного бюджету та міжбюджетних відносин  бюджетного управління департаменту фінансів облдержадміністрації                            </t>
  </si>
  <si>
    <t>Н. ОКУНЬ</t>
  </si>
  <si>
    <t>097 3705999</t>
  </si>
</sst>
</file>

<file path=xl/styles.xml><?xml version="1.0" encoding="utf-8"?>
<styleSheet xmlns="http://schemas.openxmlformats.org/spreadsheetml/2006/main" xml:space="preserve">
  <numFmts count="4">
    <numFmt numFmtId="164" formatCode="0.0"/>
    <numFmt numFmtId="165" formatCode="#,##0.0"/>
    <numFmt numFmtId="166" formatCode="General_)"/>
    <numFmt numFmtId="167" formatCode="#,##0.0_р_."/>
  </numFmts>
  <fonts count="36">
    <font>
      <b val="0"/>
      <i val="0"/>
      <strike val="0"/>
      <u val="none"/>
      <sz val="10"/>
      <color rgb="FF000000"/>
      <name val="Arial Cyr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0"/>
      <color rgb="FF000000"/>
      <name val="Times New Roman Cyr"/>
    </font>
    <font>
      <b val="1"/>
      <i val="0"/>
      <strike val="0"/>
      <u val="none"/>
      <sz val="17"/>
      <color rgb="FF000000"/>
      <name val="Times New Roman"/>
    </font>
    <font>
      <b val="0"/>
      <i val="0"/>
      <strike val="0"/>
      <u val="none"/>
      <sz val="17"/>
      <color rgb="FF000000"/>
      <name val="Times New Roman Cyr"/>
    </font>
    <font>
      <b val="0"/>
      <i val="0"/>
      <strike val="0"/>
      <u val="none"/>
      <sz val="14"/>
      <color rgb="FF000000"/>
      <name val="Times New Roman Cyr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7"/>
      <color rgb="FF000000"/>
      <name val="Times New Roman"/>
    </font>
    <font>
      <b val="0"/>
      <i val="1"/>
      <strike val="0"/>
      <u val="none"/>
      <sz val="10"/>
      <color rgb="FF000000"/>
      <name val="Times New Roman"/>
    </font>
    <font>
      <b val="0"/>
      <i val="1"/>
      <strike val="0"/>
      <u val="none"/>
      <sz val="14"/>
      <color rgb="FF000000"/>
      <name val="Times New Roman Cyr"/>
    </font>
    <font>
      <b val="1"/>
      <i val="0"/>
      <strike val="0"/>
      <u val="none"/>
      <sz val="10"/>
      <color rgb="FF000000"/>
      <name val="Times New Roman Cyr"/>
    </font>
    <font>
      <b val="1"/>
      <i val="0"/>
      <strike val="0"/>
      <u val="none"/>
      <sz val="14"/>
      <color rgb="FF000000"/>
      <name val="Times New Roman Cyr"/>
    </font>
    <font>
      <b val="1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FF"/>
      <name val="Times New Roman"/>
    </font>
    <font>
      <b val="0"/>
      <i val="0"/>
      <strike val="0"/>
      <u val="none"/>
      <sz val="16"/>
      <color rgb="FF0000FF"/>
      <name val="Times New Roman"/>
    </font>
    <font>
      <b val="1"/>
      <i val="0"/>
      <strike val="0"/>
      <u val="none"/>
      <sz val="16"/>
      <color rgb="FF0000FF"/>
      <name val="Times New Roman"/>
    </font>
    <font>
      <b val="0"/>
      <i val="0"/>
      <strike val="0"/>
      <u val="none"/>
      <sz val="14"/>
      <color rgb="FF000000"/>
      <name val="Times New Roman"/>
    </font>
    <font>
      <b val="1"/>
      <i val="1"/>
      <strike val="0"/>
      <u val="none"/>
      <sz val="16"/>
      <color rgb="FF000000"/>
      <name val="Times New Roman"/>
    </font>
    <font>
      <b val="1"/>
      <i val="1"/>
      <strike val="0"/>
      <u val="none"/>
      <sz val="14"/>
      <color rgb="FF000000"/>
      <name val="Times New Roman"/>
    </font>
    <font>
      <b val="0"/>
      <i val="1"/>
      <strike val="0"/>
      <u val="none"/>
      <sz val="16"/>
      <color rgb="FF000000"/>
      <name val="Times New Roman"/>
    </font>
    <font>
      <b val="0"/>
      <i val="1"/>
      <strike val="0"/>
      <u val="none"/>
      <sz val="14"/>
      <color rgb="FF000000"/>
      <name val="Times New Roman"/>
    </font>
    <font>
      <b val="0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FF0000"/>
      <name val="Times New Roman"/>
    </font>
    <font>
      <b val="0"/>
      <i val="0"/>
      <strike val="0"/>
      <u val="none"/>
      <sz val="10"/>
      <color rgb="FFFF0000"/>
      <name val="Times New Roman"/>
    </font>
    <font>
      <b val="0"/>
      <i val="0"/>
      <strike val="0"/>
      <u val="none"/>
      <sz val="14"/>
      <color rgb="FFFF0000"/>
      <name val="Times New Roman Cyr"/>
    </font>
    <font>
      <b val="1"/>
      <i val="0"/>
      <strike val="0"/>
      <u val="none"/>
      <sz val="14"/>
      <color rgb="FF381EF6"/>
      <name val="Times New Roman Cyr"/>
    </font>
    <font>
      <b val="1"/>
      <i val="0"/>
      <strike val="0"/>
      <u val="none"/>
      <sz val="17"/>
      <color rgb="FF000000"/>
      <name val="Times New Roman Cyr"/>
    </font>
    <font>
      <b val="0"/>
      <i val="0"/>
      <strike val="0"/>
      <u val="none"/>
      <sz val="14"/>
      <color rgb="FF0000FF"/>
      <name val="Times New Roman"/>
    </font>
    <font>
      <b val="1"/>
      <i val="0"/>
      <strike val="0"/>
      <u val="none"/>
      <sz val="16"/>
      <color rgb="FF000099"/>
      <name val="Times New Roman"/>
    </font>
    <font>
      <b val="0"/>
      <i val="0"/>
      <strike val="0"/>
      <u val="none"/>
      <sz val="16"/>
      <color rgb="FF000000"/>
      <name val="Arial Cyr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26"/>
      <color rgb="FF000000"/>
      <name val="Times New Roman"/>
    </font>
    <font>
      <b val="1"/>
      <i val="0"/>
      <strike val="0"/>
      <u val="none"/>
      <sz val="22"/>
      <color rgb="FF000000"/>
      <name val="Times New Roman"/>
    </font>
    <font>
      <b val="1"/>
      <i val="0"/>
      <strike val="0"/>
      <u val="none"/>
      <sz val="18"/>
      <color rgb="FF000000"/>
      <name val="Times New Roman"/>
    </font>
    <font>
      <b val="1"/>
      <i val="0"/>
      <strike val="0"/>
      <u val="none"/>
      <sz val="24"/>
      <color rgb="FF000000"/>
      <name val="Times New Roman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99FF"/>
        <bgColor rgb="FF000000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87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164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164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6" numFmtId="49" fillId="0" borderId="0" applyFont="1" applyNumberFormat="1" applyFill="0" applyBorder="0" applyAlignment="1" applyProtection="true">
      <alignment horizontal="center" vertical="center" textRotation="0" wrapText="false" shrinkToFit="false"/>
      <protection hidden="false"/>
    </xf>
    <xf xfId="0" fontId="7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6" numFmtId="0" fillId="2" borderId="1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6" numFmtId="0" fillId="2" borderId="2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6" numFmtId="0" fillId="2" borderId="3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6" numFmtId="49" fillId="0" borderId="0" applyFont="1" applyNumberFormat="1" applyFill="0" applyBorder="0" applyAlignment="1" applyProtection="true">
      <alignment horizontal="center" vertical="center" textRotation="0" wrapText="false" shrinkToFit="false"/>
      <protection hidden="false"/>
    </xf>
    <xf xfId="0" fontId="6" numFmtId="49" fillId="0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6" numFmtId="164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7" numFmtId="49" fillId="0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8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8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9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164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9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3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8" numFmtId="0" fillId="3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8" numFmtId="0" fillId="3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7" numFmtId="0" fillId="4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6" numFmtId="164" fillId="4" borderId="0" applyFont="1" applyNumberFormat="1" applyFill="1" applyBorder="0" applyAlignment="0" applyProtection="true">
      <alignment horizontal="general" vertical="bottom" textRotation="0" wrapText="false" shrinkToFit="false"/>
      <protection hidden="false"/>
    </xf>
    <xf xfId="0" fontId="7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7" numFmtId="49" fillId="0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6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6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false"/>
    </xf>
    <xf xfId="0" fontId="4" numFmtId="0" fillId="3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4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164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2" numFmtId="0" fillId="0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4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3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6" numFmtId="49" fillId="0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2" numFmtId="164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3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11" numFmtId="0" fillId="0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1" numFmtId="0" fillId="3" borderId="0" applyFont="1" applyNumberFormat="0" applyFill="1" applyBorder="0" applyAlignment="1" applyProtection="true">
      <alignment horizontal="general" vertical="bottom" textRotation="0" wrapText="true" shrinkToFit="false"/>
      <protection hidden="false"/>
    </xf>
    <xf xfId="0" fontId="3" numFmtId="0" fillId="3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6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6" numFmtId="164" fillId="2" borderId="0" applyFont="1" applyNumberFormat="1" applyFill="1" applyBorder="0" applyAlignment="0" applyProtection="true">
      <alignment horizontal="general" vertical="bottom" textRotation="0" wrapText="false" shrinkToFit="false"/>
      <protection hidden="false"/>
    </xf>
    <xf xfId="0" fontId="2" numFmtId="0" fillId="2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5" numFmtId="164" fillId="2" borderId="0" applyFont="1" applyNumberFormat="1" applyFill="1" applyBorder="0" applyAlignment="0" applyProtection="true">
      <alignment horizontal="general" vertical="bottom" textRotation="0" wrapText="false" shrinkToFit="false"/>
      <protection hidden="false"/>
    </xf>
    <xf xfId="0" fontId="7" numFmtId="0" fillId="3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7" numFmtId="4" fillId="3" borderId="2" applyFont="1" applyNumberFormat="1" applyFill="1" applyBorder="1" applyAlignment="1" applyProtection="true">
      <alignment horizontal="right" vertical="bottom" textRotation="0" wrapText="true" shrinkToFit="false"/>
      <protection hidden="false"/>
    </xf>
    <xf xfId="0" fontId="13" numFmtId="49" fillId="3" borderId="2" applyFont="1" applyNumberFormat="1" applyFill="1" applyBorder="1" applyAlignment="1" applyProtection="true">
      <alignment horizontal="left" vertical="bottom" textRotation="0" wrapText="true" shrinkToFit="false"/>
      <protection hidden="false"/>
    </xf>
    <xf xfId="0" fontId="12" numFmtId="165" fillId="5" borderId="0" applyFont="1" applyNumberFormat="1" applyFill="1" applyBorder="0" applyAlignment="0" applyProtection="true">
      <alignment horizontal="general" vertical="bottom" textRotation="0" wrapText="false" shrinkToFit="false"/>
      <protection hidden="false"/>
    </xf>
    <xf xfId="0" fontId="6" numFmtId="0" fillId="2" borderId="4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6" numFmtId="0" fillId="3" borderId="4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6" numFmtId="0" fillId="2" borderId="4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6" numFmtId="0" fillId="2" borderId="2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7" numFmtId="4" fillId="3" borderId="0" applyFont="1" applyNumberFormat="1" applyFill="1" applyBorder="0" applyAlignment="1" applyProtection="true">
      <alignment horizontal="right" vertical="bottom" textRotation="0" wrapText="true" shrinkToFit="false"/>
      <protection hidden="false"/>
    </xf>
    <xf xfId="0" fontId="6" numFmtId="0" fillId="0" borderId="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3" numFmtId="3" fillId="0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4" numFmtId="3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5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6" numFmtId="164" fillId="0" borderId="0" applyFont="1" applyNumberFormat="1" applyFill="0" applyBorder="0" applyAlignment="1" applyProtection="true">
      <alignment horizontal="general" vertical="center" textRotation="0" wrapText="true" shrinkToFit="false"/>
      <protection hidden="false"/>
    </xf>
    <xf xfId="0" fontId="16" numFmtId="3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2" numFmtId="3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6" numFmtId="49" fillId="3" borderId="2" applyFont="1" applyNumberFormat="1" applyFill="1" applyBorder="1" applyAlignment="1" applyProtection="true">
      <alignment horizontal="center" vertical="center" textRotation="0" wrapText="false" shrinkToFit="false"/>
      <protection hidden="false"/>
    </xf>
    <xf xfId="0" fontId="6" numFmtId="49" fillId="3" borderId="2" applyFont="1" applyNumberFormat="1" applyFill="1" applyBorder="1" applyAlignment="1" applyProtection="true">
      <alignment horizontal="left" vertical="center" textRotation="0" wrapText="true" shrinkToFit="false"/>
      <protection hidden="false"/>
    </xf>
    <xf xfId="0" fontId="7" numFmtId="49" fillId="2" borderId="2" applyFont="1" applyNumberFormat="1" applyFill="1" applyBorder="1" applyAlignment="1" applyProtection="true">
      <alignment horizontal="left" vertical="center" textRotation="0" wrapText="true" shrinkToFit="false"/>
      <protection hidden="false"/>
    </xf>
    <xf xfId="0" fontId="17" numFmtId="3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6" numFmtId="49" fillId="3" borderId="2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6" numFmtId="49" fillId="3" borderId="2" applyFont="1" applyNumberFormat="1" applyFill="1" applyBorder="1" applyAlignment="1" applyProtection="true">
      <alignment horizontal="left" vertical="center" textRotation="0" wrapText="true" shrinkToFit="false"/>
      <protection hidden="false"/>
    </xf>
    <xf xfId="0" fontId="7" numFmtId="49" fillId="2" borderId="2" applyFont="1" applyNumberFormat="1" applyFill="1" applyBorder="1" applyAlignment="1" applyProtection="true">
      <alignment horizontal="left" vertical="center" textRotation="0" wrapText="true" shrinkToFit="false"/>
      <protection hidden="false"/>
    </xf>
    <xf xfId="0" fontId="6" numFmtId="49" fillId="3" borderId="2" applyFont="1" applyNumberFormat="1" applyFill="1" applyBorder="1" applyAlignment="1" applyProtection="true">
      <alignment horizontal="left" vertical="center" textRotation="0" wrapText="true" shrinkToFit="false"/>
      <protection hidden="false"/>
    </xf>
    <xf xfId="0" fontId="6" numFmtId="49" fillId="3" borderId="2" applyFont="1" applyNumberFormat="1" applyFill="1" applyBorder="1" applyAlignment="1" applyProtection="true">
      <alignment horizontal="left" vertical="center" textRotation="0" wrapText="true" shrinkToFit="false"/>
      <protection hidden="false"/>
    </xf>
    <xf xfId="0" fontId="13" numFmtId="3" fillId="3" borderId="2" applyFont="1" applyNumberFormat="1" applyFill="1" applyBorder="1" applyAlignment="1" applyProtection="true">
      <alignment horizontal="right" vertical="bottom" textRotation="0" wrapText="true" shrinkToFit="false"/>
      <protection hidden="false"/>
    </xf>
    <xf xfId="0" fontId="7" numFmtId="49" fillId="2" borderId="2" applyFont="1" applyNumberFormat="1" applyFill="1" applyBorder="1" applyAlignment="1" applyProtection="true">
      <alignment horizontal="left" vertical="center" textRotation="0" wrapText="true" shrinkToFit="false"/>
      <protection hidden="false"/>
    </xf>
    <xf xfId="0" fontId="7" numFmtId="49" fillId="0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8" numFmtId="49" fillId="0" borderId="2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6" numFmtId="49" fillId="0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7" numFmtId="49" fillId="0" borderId="2" applyFont="1" applyNumberFormat="1" applyFill="0" applyBorder="1" applyAlignment="1" applyProtection="true">
      <alignment horizontal="general" vertical="bottom" textRotation="0" wrapText="true" shrinkToFit="false"/>
      <protection hidden="false"/>
    </xf>
    <xf xfId="0" fontId="7" numFmtId="0" fillId="0" borderId="2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7" numFmtId="49" fillId="2" borderId="2" applyFont="1" applyNumberFormat="1" applyFill="1" applyBorder="1" applyAlignment="1" applyProtection="true">
      <alignment horizontal="left" vertical="center" textRotation="0" wrapText="true" shrinkToFit="false"/>
      <protection hidden="false"/>
    </xf>
    <xf xfId="0" fontId="7" numFmtId="0" fillId="0" borderId="2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7" numFmtId="166" fillId="0" borderId="2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7" numFmtId="49" fillId="0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9" numFmtId="3" fillId="0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6" numFmtId="49" fillId="3" borderId="2" applyFont="1" applyNumberFormat="1" applyFill="1" applyBorder="1" applyAlignment="1" applyProtection="true">
      <alignment horizontal="left" vertical="center" textRotation="0" wrapText="true" shrinkToFit="false"/>
      <protection hidden="false"/>
    </xf>
    <xf xfId="0" fontId="7" numFmtId="49" fillId="0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20" numFmtId="49" fillId="2" borderId="2" applyFont="1" applyNumberFormat="1" applyFill="1" applyBorder="1" applyAlignment="1" applyProtection="true">
      <alignment horizontal="left" vertical="center" textRotation="0" wrapText="true" shrinkToFit="false"/>
      <protection hidden="false"/>
    </xf>
    <xf xfId="0" fontId="21" numFmtId="3" fillId="4" borderId="2" applyFont="1" applyNumberFormat="1" applyFill="1" applyBorder="1" applyAlignment="1" applyProtection="true">
      <alignment horizontal="right" vertical="bottom" textRotation="0" wrapText="false" shrinkToFit="false"/>
      <protection hidden="false"/>
    </xf>
    <xf xfId="0" fontId="21" numFmtId="3" fillId="2" borderId="2" applyFont="1" applyNumberFormat="1" applyFill="1" applyBorder="1" applyAlignment="1" applyProtection="true">
      <alignment horizontal="right" vertical="bottom" textRotation="0" wrapText="false" shrinkToFit="false"/>
      <protection hidden="false"/>
    </xf>
    <xf xfId="0" fontId="19" numFmtId="3" fillId="2" borderId="2" applyFont="1" applyNumberFormat="1" applyFill="1" applyBorder="1" applyAlignment="1" applyProtection="true">
      <alignment horizontal="right" vertical="bottom" textRotation="0" wrapText="false" shrinkToFit="false"/>
      <protection hidden="false"/>
    </xf>
    <xf xfId="0" fontId="6" numFmtId="0" fillId="0" borderId="2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7" numFmtId="3" fillId="2" borderId="2" applyFont="1" applyNumberFormat="1" applyFill="1" applyBorder="1" applyAlignment="0" applyProtection="true">
      <alignment horizontal="general" vertical="bottom" textRotation="0" wrapText="false" shrinkToFit="false"/>
      <protection hidden="false"/>
    </xf>
    <xf xfId="0" fontId="7" numFmtId="0" fillId="2" borderId="2" applyFont="1" applyNumberFormat="0" applyFill="1" applyBorder="1" applyAlignment="1" applyProtection="true">
      <alignment horizontal="left" vertical="center" textRotation="0" wrapText="true" shrinkToFit="false"/>
      <protection hidden="false"/>
    </xf>
    <xf xfId="0" fontId="13" numFmtId="49" fillId="3" borderId="2" applyFont="1" applyNumberFormat="1" applyFill="1" applyBorder="1" applyAlignment="1" applyProtection="true">
      <alignment horizontal="center" vertical="center" textRotation="0" wrapText="false" shrinkToFit="false"/>
      <protection hidden="false"/>
    </xf>
    <xf xfId="0" fontId="6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6" numFmtId="49" fillId="0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7" numFmtId="49" fillId="2" borderId="2" applyFont="1" applyNumberFormat="1" applyFill="1" applyBorder="1" applyAlignment="1" applyProtection="true">
      <alignment horizontal="left" vertical="center" textRotation="0" wrapText="true" shrinkToFit="false"/>
      <protection hidden="false"/>
    </xf>
    <xf xfId="0" fontId="17" numFmtId="3" fillId="2" borderId="2" applyFont="1" applyNumberFormat="1" applyFill="1" applyBorder="1" applyAlignment="1" applyProtection="true">
      <alignment horizontal="right" vertical="bottom" textRotation="0" wrapText="false" shrinkToFit="false"/>
      <protection hidden="false"/>
    </xf>
    <xf xfId="0" fontId="17" numFmtId="3" fillId="0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3" numFmtId="3" fillId="3" borderId="2" applyFont="1" applyNumberFormat="1" applyFill="1" applyBorder="1" applyAlignment="1" applyProtection="true">
      <alignment horizontal="right" vertical="bottom" textRotation="0" wrapText="false" shrinkToFit="false"/>
      <protection hidden="false"/>
    </xf>
    <xf xfId="0" fontId="17" numFmtId="3" fillId="0" borderId="2" applyFont="1" applyNumberFormat="1" applyFill="0" applyBorder="1" applyAlignment="1" applyProtection="true">
      <alignment horizontal="right" vertical="bottom" textRotation="0" wrapText="true" shrinkToFit="false"/>
      <protection hidden="false"/>
    </xf>
    <xf xfId="0" fontId="17" numFmtId="3" fillId="2" borderId="2" applyFont="1" applyNumberFormat="1" applyFill="1" applyBorder="1" applyAlignment="1" applyProtection="true">
      <alignment horizontal="right" vertical="bottom" textRotation="0" wrapText="true" shrinkToFit="false"/>
      <protection hidden="false"/>
    </xf>
    <xf xfId="0" fontId="18" numFmtId="49" fillId="3" borderId="2" applyFont="1" applyNumberFormat="1" applyFill="1" applyBorder="1" applyAlignment="1" applyProtection="true">
      <alignment horizontal="left" vertical="center" textRotation="0" wrapText="true" shrinkToFit="false"/>
      <protection hidden="false"/>
    </xf>
    <xf xfId="0" fontId="6" numFmtId="49" fillId="0" borderId="2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7" numFmtId="49" fillId="0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7" numFmtId="166" fillId="0" borderId="2" applyFont="1" applyNumberFormat="1" applyFill="0" applyBorder="1" applyAlignment="1" applyProtection="true">
      <alignment horizontal="justify" vertical="bottom" textRotation="0" wrapText="true" shrinkToFit="false"/>
      <protection hidden="false"/>
    </xf>
    <xf xfId="0" fontId="7" numFmtId="166" fillId="0" borderId="2" applyFont="1" applyNumberFormat="1" applyFill="0" applyBorder="1" applyAlignment="1" applyProtection="true">
      <alignment horizontal="justify" vertical="bottom" textRotation="0" wrapText="true" shrinkToFit="false"/>
      <protection hidden="false"/>
    </xf>
    <xf xfId="0" fontId="7" numFmtId="49" fillId="0" borderId="2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7" numFmtId="49" fillId="0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7" numFmtId="0" fillId="2" borderId="2" applyFont="1" applyNumberFormat="0" applyFill="1" applyBorder="1" applyAlignment="1" applyProtection="true">
      <alignment horizontal="left" vertical="center" textRotation="0" wrapText="true" shrinkToFit="false"/>
      <protection hidden="false"/>
    </xf>
    <xf xfId="0" fontId="6" numFmtId="49" fillId="2" borderId="2" applyFont="1" applyNumberFormat="1" applyFill="1" applyBorder="1" applyAlignment="1" applyProtection="true">
      <alignment horizontal="center" vertical="center" textRotation="0" wrapText="false" shrinkToFit="false"/>
      <protection hidden="false"/>
    </xf>
    <xf xfId="0" fontId="7" numFmtId="49" fillId="0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7" numFmtId="49" fillId="2" borderId="2" applyFont="1" applyNumberFormat="1" applyFill="1" applyBorder="1" applyAlignment="1" applyProtection="true">
      <alignment horizontal="left" vertical="center" textRotation="0" wrapText="true" shrinkToFit="false"/>
      <protection hidden="false"/>
    </xf>
    <xf xfId="0" fontId="7" numFmtId="4" fillId="3" borderId="1" applyFont="1" applyNumberFormat="1" applyFill="1" applyBorder="1" applyAlignment="1" applyProtection="true">
      <alignment horizontal="right" vertical="bottom" textRotation="0" wrapText="true" shrinkToFit="false"/>
      <protection hidden="false"/>
    </xf>
    <xf xfId="0" fontId="13" numFmtId="49" fillId="0" borderId="2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13" numFmtId="3" fillId="2" borderId="2" applyFont="1" applyNumberFormat="1" applyFill="1" applyBorder="1" applyAlignment="1" applyProtection="true">
      <alignment horizontal="right" vertical="bottom" textRotation="0" wrapText="true" shrinkToFit="false"/>
      <protection hidden="false"/>
    </xf>
    <xf xfId="0" fontId="13" numFmtId="3" fillId="2" borderId="2" applyFont="1" applyNumberFormat="1" applyFill="1" applyBorder="1" applyAlignment="1" applyProtection="true">
      <alignment horizontal="right" vertical="bottom" textRotation="0" wrapText="false" shrinkToFit="false"/>
      <protection hidden="false"/>
    </xf>
    <xf xfId="0" fontId="2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3" numFmtId="3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7" numFmtId="3" fillId="3" borderId="2" applyFont="1" applyNumberFormat="1" applyFill="1" applyBorder="1" applyAlignment="1" applyProtection="true">
      <alignment horizontal="right" vertical="bottom" textRotation="0" wrapText="true" shrinkToFit="false"/>
      <protection hidden="false"/>
    </xf>
    <xf xfId="0" fontId="13" numFmtId="3" fillId="0" borderId="0" applyFont="1" applyNumberFormat="1" applyFill="0" applyBorder="0" applyAlignment="1" applyProtection="true">
      <alignment horizontal="right" vertical="bottom" textRotation="0" wrapText="false" shrinkToFit="false"/>
      <protection hidden="false"/>
    </xf>
    <xf xfId="0" fontId="23" numFmtId="49" fillId="0" borderId="2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24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5" numFmtId="164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24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6" numFmtId="165" fillId="5" borderId="0" applyFont="1" applyNumberFormat="1" applyFill="1" applyBorder="0" applyAlignment="0" applyProtection="true">
      <alignment horizontal="general" vertical="bottom" textRotation="0" wrapText="false" shrinkToFit="false"/>
      <protection hidden="false"/>
    </xf>
    <xf xfId="0" fontId="17" numFmtId="3" fillId="0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27" numFmtId="3" fillId="6" borderId="0" applyFont="1" applyNumberFormat="1" applyFill="1" applyBorder="0" applyAlignment="0" applyProtection="true">
      <alignment horizontal="general" vertical="bottom" textRotation="0" wrapText="false" shrinkToFit="false"/>
      <protection hidden="false"/>
    </xf>
    <xf xfId="0" fontId="28" numFmtId="3" fillId="0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4" numFmtId="3" fillId="3" borderId="2" applyFont="1" applyNumberFormat="1" applyFill="1" applyBorder="1" applyAlignment="1" applyProtection="true">
      <alignment horizontal="right" vertical="bottom" textRotation="0" wrapText="false" shrinkToFit="false"/>
      <protection hidden="false"/>
    </xf>
    <xf xfId="0" fontId="28" numFmtId="3" fillId="2" borderId="2" applyFont="1" applyNumberFormat="1" applyFill="1" applyBorder="1" applyAlignment="1" applyProtection="true">
      <alignment horizontal="right" vertical="bottom" textRotation="0" wrapText="false" shrinkToFit="false"/>
      <protection hidden="false"/>
    </xf>
    <xf xfId="0" fontId="14" numFmtId="3" fillId="0" borderId="2" applyFont="1" applyNumberFormat="1" applyFill="0" applyBorder="1" applyAlignment="1" applyProtection="true">
      <alignment horizontal="right" vertical="bottom" textRotation="0" wrapText="true" shrinkToFit="false"/>
      <protection hidden="false"/>
    </xf>
    <xf xfId="0" fontId="28" numFmtId="3" fillId="2" borderId="2" applyFont="1" applyNumberFormat="1" applyFill="1" applyBorder="1" applyAlignment="1" applyProtection="true">
      <alignment horizontal="right" vertical="bottom" textRotation="0" wrapText="true" shrinkToFit="false"/>
      <protection hidden="false"/>
    </xf>
    <xf xfId="0" fontId="29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9" numFmtId="4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0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30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0" numFmtId="0" fillId="0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3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0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2" numFmtId="0" fillId="2" borderId="0" applyFont="1" applyNumberFormat="0" applyFill="1" applyBorder="0" applyAlignment="1" applyProtection="true">
      <alignment horizontal="general" vertical="bottom" textRotation="0" wrapText="true" shrinkToFit="false"/>
      <protection hidden="false"/>
    </xf>
    <xf xfId="0" fontId="32" numFmtId="0" fillId="2" borderId="0" applyFont="1" applyNumberFormat="0" applyFill="1" applyBorder="0" applyAlignment="1" applyProtection="true">
      <alignment horizontal="left" vertical="bottom" textRotation="0" wrapText="true" shrinkToFit="false"/>
      <protection hidden="false"/>
    </xf>
    <xf xfId="0" fontId="32" numFmtId="164" fillId="2" borderId="0" applyFont="1" applyNumberFormat="1" applyFill="1" applyBorder="0" applyAlignment="1" applyProtection="true">
      <alignment horizontal="general" vertical="center" textRotation="0" wrapText="true" shrinkToFit="false"/>
      <protection hidden="false"/>
    </xf>
    <xf xfId="0" fontId="32" numFmtId="166" fillId="0" borderId="0" applyFont="1" applyNumberFormat="1" applyFill="0" applyBorder="0" applyAlignment="1" applyProtection="true">
      <alignment horizontal="general" vertical="center" textRotation="0" wrapText="true" shrinkToFit="false"/>
      <protection hidden="false"/>
    </xf>
    <xf xfId="0" fontId="32" numFmtId="166" fillId="2" borderId="0" applyFont="1" applyNumberFormat="1" applyFill="1" applyBorder="0" applyAlignment="1" applyProtection="true">
      <alignment horizontal="general" vertical="center" textRotation="0" wrapText="true" shrinkToFit="false"/>
      <protection hidden="false"/>
    </xf>
    <xf xfId="0" fontId="32" numFmtId="0" fillId="0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32" numFmtId="166" fillId="0" borderId="0" applyFont="1" applyNumberFormat="1" applyFill="0" applyBorder="0" applyAlignment="1" applyProtection="true">
      <alignment horizontal="general" vertical="center" textRotation="0" wrapText="true" shrinkToFit="false"/>
      <protection hidden="false"/>
    </xf>
    <xf xfId="0" fontId="32" numFmtId="167" fillId="0" borderId="0" applyFont="1" applyNumberFormat="1" applyFill="0" applyBorder="0" applyAlignment="1" applyProtection="true">
      <alignment horizontal="right" vertical="center" textRotation="0" wrapText="false" shrinkToFit="false"/>
      <protection hidden="false"/>
    </xf>
    <xf xfId="0" fontId="3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7" numFmtId="0" fillId="2" borderId="2" applyFont="1" applyNumberFormat="0" applyFill="1" applyBorder="1" applyAlignment="1" applyProtection="true">
      <alignment horizontal="left" vertical="center" textRotation="0" wrapText="true" shrinkToFit="false"/>
      <protection hidden="false"/>
    </xf>
    <xf xfId="0" fontId="6" numFmtId="0" fillId="0" borderId="2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33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34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7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32" numFmtId="49" fillId="0" borderId="0" applyFont="1" applyNumberFormat="1" applyFill="0" applyBorder="0" applyAlignment="1" applyProtection="true">
      <alignment horizontal="center" vertical="center" textRotation="0" wrapText="false" shrinkToFit="false"/>
      <protection hidden="false"/>
    </xf>
    <xf xfId="0" fontId="35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6" numFmtId="0" fillId="2" borderId="1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6" numFmtId="0" fillId="2" borderId="5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6" numFmtId="0" fillId="2" borderId="4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6" numFmtId="0" fillId="2" borderId="2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6" numFmtId="0" fillId="2" borderId="6" applyFont="1" applyNumberFormat="0" applyFill="1" applyBorder="1" applyAlignment="1" applyProtection="true">
      <alignment horizontal="center" vertical="bottom" textRotation="0" wrapText="false" shrinkToFit="false"/>
      <protection hidden="false"/>
    </xf>
    <xf xfId="0" fontId="6" numFmtId="0" fillId="2" borderId="7" applyFont="1" applyNumberFormat="0" applyFill="1" applyBorder="1" applyAlignment="1" applyProtection="true">
      <alignment horizontal="center" vertical="bottom" textRotation="0" wrapText="false" shrinkToFit="false"/>
      <protection hidden="false"/>
    </xf>
    <xf xfId="0" fontId="6" numFmtId="0" fillId="2" borderId="8" applyFont="1" applyNumberFormat="0" applyFill="1" applyBorder="1" applyAlignment="1" applyProtection="true">
      <alignment horizontal="center" vertical="bottom" textRotation="0" wrapText="false" shrinkToFit="false"/>
      <protection hidden="false"/>
    </xf>
    <xf xfId="0" fontId="6" numFmtId="0" fillId="3" borderId="1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6" numFmtId="0" fillId="3" borderId="5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6" numFmtId="0" fillId="3" borderId="4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6" numFmtId="0" fillId="2" borderId="1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6" numFmtId="0" fillId="2" borderId="5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6" numFmtId="0" fillId="2" borderId="4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6" numFmtId="0" fillId="2" borderId="9" applyFont="1" applyNumberFormat="0" applyFill="1" applyBorder="1" applyAlignment="1" applyProtection="true">
      <alignment horizontal="center" vertical="bottom" textRotation="0" wrapText="true" shrinkToFit="false"/>
      <protection hidden="false"/>
    </xf>
    <xf xfId="0" fontId="6" numFmtId="0" fillId="2" borderId="3" applyFont="1" applyNumberFormat="0" applyFill="1" applyBorder="1" applyAlignment="1" applyProtection="true">
      <alignment horizontal="center" vertical="bottom" textRotation="0" wrapText="true" shrinkToFit="false"/>
      <protection hidden="false"/>
    </xf>
    <xf xfId="0" fontId="6" numFmtId="0" fillId="2" borderId="10" applyFont="1" applyNumberFormat="0" applyFill="1" applyBorder="1" applyAlignment="1" applyProtection="true">
      <alignment horizontal="center" vertical="bottom" textRotation="0" wrapText="true" shrinkToFit="false"/>
      <protection hidden="false"/>
    </xf>
    <xf xfId="0" fontId="6" numFmtId="0" fillId="2" borderId="11" applyFont="1" applyNumberFormat="0" applyFill="1" applyBorder="1" applyAlignment="1" applyProtection="true">
      <alignment horizontal="center" vertical="bottom" textRotation="0" wrapText="true" shrinkToFit="false"/>
      <protection hidden="false"/>
    </xf>
    <xf xfId="0" fontId="6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6" numFmtId="0" fillId="0" borderId="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6" numFmtId="0" fillId="0" borderId="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32" numFmtId="49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32" numFmtId="0" fillId="0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32" numFmtId="166" fillId="0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6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7" numFmtId="0" fillId="0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23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CB335"/>
  <sheetViews>
    <sheetView tabSelected="1" workbookViewId="0" zoomScale="75" zoomScaleNormal="75" showGridLines="true" showRowColHeaders="1">
      <pane xSplit="4" ySplit="13" topLeftCell="I17" activePane="bottomRight" state="frozen"/>
      <selection pane="topRight"/>
      <selection pane="bottomLeft"/>
      <selection pane="bottomRight" activeCell="J4" sqref="J4"/>
    </sheetView>
  </sheetViews>
  <sheetFormatPr customHeight="true" defaultRowHeight="20.25" defaultColWidth="9.140625" outlineLevelRow="0" outlineLevelCol="0"/>
  <cols>
    <col min="1" max="1" width="17.28515625" customWidth="true" style="7"/>
    <col min="2" max="2" width="20" customWidth="true" style="7"/>
    <col min="3" max="3" width="24.28515625" customWidth="true" style="7"/>
    <col min="4" max="4" width="73.85546875" customWidth="true" style="15"/>
    <col min="5" max="5" width="20" customWidth="true" style="25"/>
    <col min="6" max="6" width="18.28515625" customWidth="true" style="25"/>
    <col min="7" max="7" width="14.7109375" customWidth="true" style="8"/>
    <col min="8" max="8" width="17.7109375" customWidth="true" style="8"/>
    <col min="9" max="9" width="17" customWidth="true" style="8"/>
    <col min="10" max="10" width="18.140625" customWidth="true" style="25"/>
    <col min="11" max="11" width="14.5703125" customWidth="true" style="25"/>
    <col min="12" max="12" width="18.140625" customWidth="true" style="8"/>
    <col min="13" max="13" width="14.140625" customWidth="true" style="8"/>
    <col min="14" max="14" width="17.85546875" customWidth="true" style="8"/>
    <col min="15" max="15" width="16.5703125" customWidth="true" style="8"/>
    <col min="16" max="16" width="26.5703125" customWidth="true" style="25"/>
    <col min="17" max="17" width="1.7109375" customWidth="true" style="2"/>
    <col min="18" max="18" width="19.140625" customWidth="true" style="2"/>
    <col min="19" max="19" width="21.28515625" customWidth="true" style="2"/>
    <col min="20" max="20" width="20.5703125" customWidth="true" style="2"/>
    <col min="21" max="21" width="9.140625" style="2"/>
    <col min="22" max="22" width="9.140625" style="2"/>
    <col min="23" max="23" width="9.140625" style="2"/>
    <col min="24" max="24" width="9.140625" style="2"/>
    <col min="25" max="25" width="9.140625" style="2"/>
    <col min="26" max="26" width="9.140625" style="2"/>
    <col min="27" max="27" width="9.140625" style="2"/>
    <col min="28" max="28" width="9.140625" style="2"/>
    <col min="29" max="29" width="9.140625" style="2"/>
    <col min="30" max="30" width="9.140625" style="2"/>
    <col min="31" max="31" width="9.140625" style="2"/>
    <col min="32" max="32" width="9.140625" style="2"/>
    <col min="33" max="33" width="9.140625" style="2"/>
    <col min="34" max="34" width="9.140625" style="2"/>
    <col min="35" max="35" width="9.140625" style="2"/>
    <col min="36" max="36" width="9.140625" style="2"/>
    <col min="37" max="37" width="9.140625" style="2"/>
    <col min="38" max="38" width="9.140625" style="2"/>
    <col min="39" max="39" width="9.140625" style="2"/>
    <col min="40" max="40" width="9.140625" style="2"/>
    <col min="41" max="41" width="9.140625" style="2"/>
    <col min="42" max="42" width="9.140625" style="2"/>
    <col min="43" max="43" width="9.140625" style="2"/>
    <col min="44" max="44" width="9.140625" style="2"/>
    <col min="45" max="45" width="9.140625" style="2"/>
    <col min="46" max="46" width="9.140625" style="2"/>
    <col min="47" max="47" width="9.140625" style="2"/>
    <col min="48" max="48" width="9.140625" style="2"/>
    <col min="49" max="49" width="9.140625" style="2"/>
    <col min="50" max="50" width="9.140625" style="2"/>
    <col min="51" max="51" width="9.140625" style="2"/>
    <col min="52" max="52" width="9.140625" style="2"/>
    <col min="53" max="53" width="9.140625" style="2"/>
    <col min="54" max="54" width="9.140625" style="2"/>
    <col min="55" max="55" width="9.140625" style="2"/>
    <col min="56" max="56" width="9.140625" style="2"/>
    <col min="57" max="57" width="9.140625" style="2"/>
    <col min="58" max="58" width="9.140625" style="2"/>
    <col min="59" max="59" width="9.140625" style="2"/>
    <col min="60" max="60" width="9.140625" style="2"/>
    <col min="61" max="61" width="9.140625" style="2"/>
    <col min="62" max="62" width="9.140625" style="2"/>
    <col min="63" max="63" width="9.140625" style="2"/>
    <col min="64" max="64" width="9.140625" style="2"/>
    <col min="65" max="65" width="9.140625" style="2"/>
    <col min="66" max="66" width="9.140625" style="2"/>
    <col min="67" max="67" width="9.140625" style="2"/>
    <col min="68" max="68" width="9.140625" style="2"/>
    <col min="69" max="69" width="9.140625" style="2"/>
    <col min="70" max="70" width="9.140625" style="2"/>
    <col min="71" max="71" width="9.140625" style="2"/>
    <col min="72" max="72" width="9.140625" style="2"/>
    <col min="73" max="73" width="9.140625" style="2"/>
    <col min="74" max="74" width="9.140625" style="2"/>
    <col min="75" max="75" width="9.140625" style="2"/>
    <col min="76" max="76" width="9.140625" style="2"/>
    <col min="77" max="77" width="9.140625" style="2"/>
    <col min="78" max="78" width="9.140625" style="2"/>
    <col min="79" max="79" width="9.140625" style="2"/>
    <col min="80" max="80" width="9.140625" style="2"/>
  </cols>
  <sheetData>
    <row r="1" spans="1:80" customHeight="1" ht="27">
      <c r="E1" s="8"/>
      <c r="F1" s="8"/>
      <c r="J1" s="8"/>
      <c r="K1" s="8"/>
      <c r="M1" s="156" t="s">
        <v>0</v>
      </c>
      <c r="N1" s="156"/>
      <c r="O1" s="156"/>
      <c r="P1" s="156"/>
      <c r="S1" s="157" t="s">
        <v>0</v>
      </c>
      <c r="T1" s="157"/>
      <c r="U1" s="157"/>
    </row>
    <row r="2" spans="1:80" customHeight="1" ht="27" s="2" customFormat="1">
      <c r="A2" s="7"/>
      <c r="B2" s="7"/>
      <c r="C2" s="7"/>
      <c r="D2" s="15"/>
      <c r="E2" s="8"/>
      <c r="F2" s="8"/>
      <c r="G2" s="8"/>
      <c r="H2" s="8"/>
      <c r="I2" s="8"/>
      <c r="J2" s="8"/>
      <c r="K2" s="8"/>
      <c r="L2" s="8"/>
      <c r="M2" s="156" t="s">
        <v>1</v>
      </c>
      <c r="N2" s="156"/>
      <c r="O2" s="156"/>
      <c r="P2" s="156"/>
      <c r="S2" s="157" t="s">
        <v>2</v>
      </c>
      <c r="T2" s="157"/>
      <c r="U2" s="157"/>
    </row>
    <row r="3" spans="1:80" customHeight="1" ht="27" s="2" customFormat="1">
      <c r="A3" s="7"/>
      <c r="B3" s="7"/>
      <c r="C3" s="7"/>
      <c r="D3" s="15"/>
      <c r="E3" s="8"/>
      <c r="F3" s="8"/>
      <c r="G3" s="8"/>
      <c r="H3" s="8"/>
      <c r="I3" s="8"/>
      <c r="J3" s="8"/>
      <c r="K3" s="8"/>
      <c r="L3" s="8"/>
      <c r="M3" s="156" t="s">
        <v>3</v>
      </c>
      <c r="N3" s="156"/>
      <c r="O3" s="156"/>
      <c r="P3" s="156"/>
      <c r="S3" s="157" t="s">
        <v>4</v>
      </c>
      <c r="T3" s="157"/>
      <c r="U3" s="157"/>
    </row>
    <row r="4" spans="1:80" customHeight="1" ht="27" s="2" customFormat="1">
      <c r="A4" s="7"/>
      <c r="B4" s="7"/>
      <c r="C4" s="7"/>
      <c r="D4" s="15"/>
      <c r="E4" s="8"/>
      <c r="F4" s="8"/>
      <c r="G4" s="8"/>
      <c r="H4" s="8"/>
      <c r="I4" s="8"/>
      <c r="J4" s="8"/>
      <c r="K4" s="8"/>
      <c r="L4" s="8"/>
      <c r="M4" s="156" t="s">
        <v>5</v>
      </c>
      <c r="N4" s="156"/>
      <c r="O4" s="156"/>
      <c r="P4" s="156"/>
    </row>
    <row r="5" spans="1:80" customHeight="1" ht="21.75" s="2" customFormat="1">
      <c r="A5" s="7"/>
      <c r="B5" s="7"/>
      <c r="C5" s="7"/>
      <c r="D5" s="15"/>
      <c r="E5" s="8"/>
      <c r="F5" s="8"/>
      <c r="G5" s="8"/>
      <c r="H5" s="8"/>
      <c r="I5" s="8"/>
      <c r="J5" s="8"/>
      <c r="K5" s="8"/>
      <c r="L5" s="8"/>
      <c r="M5" s="158"/>
      <c r="N5" s="158"/>
      <c r="O5" s="27"/>
      <c r="P5" s="8"/>
    </row>
    <row r="6" spans="1:80" customHeight="1" ht="31.15" s="2" customFormat="1">
      <c r="A6" s="159" t="s">
        <v>6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</row>
    <row r="7" spans="1:80" customHeight="1" ht="33" s="2" customFormat="1">
      <c r="A7" s="160" t="s">
        <v>7</v>
      </c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</row>
    <row r="8" spans="1:80" customHeight="1" ht="23.25" s="2" customFormat="1">
      <c r="A8" s="7"/>
      <c r="B8" s="7"/>
      <c r="C8" s="7"/>
      <c r="D8" s="28"/>
      <c r="E8" s="8"/>
      <c r="F8" s="8"/>
      <c r="G8" s="8"/>
      <c r="H8" s="8"/>
      <c r="I8" s="8"/>
      <c r="J8" s="8"/>
      <c r="K8" s="8"/>
      <c r="L8" s="8"/>
      <c r="M8" s="8"/>
      <c r="N8" s="29"/>
      <c r="O8" s="29"/>
      <c r="P8" s="46" t="s">
        <v>8</v>
      </c>
    </row>
    <row r="9" spans="1:80" customHeight="1" ht="32.45" s="2" customFormat="1">
      <c r="A9" s="161" t="s">
        <v>9</v>
      </c>
      <c r="B9" s="161" t="s">
        <v>10</v>
      </c>
      <c r="C9" s="161" t="s">
        <v>11</v>
      </c>
      <c r="D9" s="164" t="s">
        <v>12</v>
      </c>
      <c r="E9" s="165" t="s">
        <v>13</v>
      </c>
      <c r="F9" s="166"/>
      <c r="G9" s="166"/>
      <c r="H9" s="166"/>
      <c r="I9" s="167"/>
      <c r="J9" s="165" t="s">
        <v>14</v>
      </c>
      <c r="K9" s="166"/>
      <c r="L9" s="166"/>
      <c r="M9" s="166"/>
      <c r="N9" s="166"/>
      <c r="O9" s="166"/>
      <c r="P9" s="168" t="s">
        <v>15</v>
      </c>
    </row>
    <row r="10" spans="1:80" customHeight="1" ht="10.9" s="2" customFormat="1">
      <c r="A10" s="162"/>
      <c r="B10" s="162"/>
      <c r="C10" s="162"/>
      <c r="D10" s="164"/>
      <c r="E10" s="168" t="s">
        <v>16</v>
      </c>
      <c r="F10" s="171" t="s">
        <v>17</v>
      </c>
      <c r="G10" s="174" t="s">
        <v>18</v>
      </c>
      <c r="H10" s="175"/>
      <c r="I10" s="171" t="s">
        <v>19</v>
      </c>
      <c r="J10" s="168" t="s">
        <v>16</v>
      </c>
      <c r="K10" s="178" t="s">
        <v>20</v>
      </c>
      <c r="L10" s="171" t="s">
        <v>17</v>
      </c>
      <c r="M10" s="174" t="s">
        <v>18</v>
      </c>
      <c r="N10" s="175"/>
      <c r="O10" s="171" t="s">
        <v>21</v>
      </c>
      <c r="P10" s="169"/>
    </row>
    <row r="11" spans="1:80" customHeight="1" ht="16.15" s="2" customFormat="1">
      <c r="A11" s="162"/>
      <c r="B11" s="162"/>
      <c r="C11" s="162"/>
      <c r="D11" s="164"/>
      <c r="E11" s="169"/>
      <c r="F11" s="172"/>
      <c r="G11" s="176"/>
      <c r="H11" s="177"/>
      <c r="I11" s="172"/>
      <c r="J11" s="169"/>
      <c r="K11" s="179"/>
      <c r="L11" s="172"/>
      <c r="M11" s="176"/>
      <c r="N11" s="177"/>
      <c r="O11" s="172"/>
      <c r="P11" s="169"/>
    </row>
    <row r="12" spans="1:80" customHeight="1" ht="137.25" s="2" customFormat="1">
      <c r="A12" s="163"/>
      <c r="B12" s="163"/>
      <c r="C12" s="163"/>
      <c r="D12" s="164"/>
      <c r="E12" s="170"/>
      <c r="F12" s="173"/>
      <c r="G12" s="10" t="s">
        <v>22</v>
      </c>
      <c r="H12" s="10" t="s">
        <v>23</v>
      </c>
      <c r="I12" s="173"/>
      <c r="J12" s="170"/>
      <c r="K12" s="180"/>
      <c r="L12" s="173"/>
      <c r="M12" s="9" t="s">
        <v>22</v>
      </c>
      <c r="N12" s="11" t="s">
        <v>23</v>
      </c>
      <c r="O12" s="173"/>
      <c r="P12" s="170"/>
      <c r="R12" s="2" t="s">
        <v>24</v>
      </c>
    </row>
    <row r="13" spans="1:80" customHeight="1" ht="25.15" s="2" customFormat="1">
      <c r="A13" s="56">
        <v>1</v>
      </c>
      <c r="B13" s="56">
        <v>2</v>
      </c>
      <c r="C13" s="56">
        <v>3</v>
      </c>
      <c r="D13" s="57">
        <v>4</v>
      </c>
      <c r="E13" s="55">
        <v>5</v>
      </c>
      <c r="F13" s="54">
        <v>6</v>
      </c>
      <c r="G13" s="10">
        <v>7</v>
      </c>
      <c r="H13" s="10">
        <v>8</v>
      </c>
      <c r="I13" s="54">
        <v>9</v>
      </c>
      <c r="J13" s="55">
        <v>10</v>
      </c>
      <c r="K13" s="59">
        <v>11</v>
      </c>
      <c r="L13" s="54">
        <v>12</v>
      </c>
      <c r="M13" s="9">
        <v>13</v>
      </c>
      <c r="N13" s="11">
        <v>14</v>
      </c>
      <c r="O13" s="54">
        <v>15</v>
      </c>
      <c r="P13" s="55">
        <v>16</v>
      </c>
    </row>
    <row r="14" spans="1:80" customHeight="1" ht="30" s="37" customFormat="1">
      <c r="A14" s="66" t="s">
        <v>25</v>
      </c>
      <c r="B14" s="66"/>
      <c r="C14" s="66"/>
      <c r="D14" s="67" t="s">
        <v>26</v>
      </c>
      <c r="E14" s="102">
        <f>F14+I14</f>
        <v>242991100</v>
      </c>
      <c r="F14" s="102">
        <f>F15</f>
        <v>160991100</v>
      </c>
      <c r="G14" s="102">
        <f>G15</f>
        <v>50271600</v>
      </c>
      <c r="H14" s="102">
        <f>H15</f>
        <v>918700</v>
      </c>
      <c r="I14" s="102">
        <f>I15</f>
        <v>82000000</v>
      </c>
      <c r="J14" s="102">
        <f>L14+O14</f>
        <v>600000</v>
      </c>
      <c r="K14" s="102">
        <f>K15</f>
        <v>0</v>
      </c>
      <c r="L14" s="102">
        <f>L15</f>
        <v>600000</v>
      </c>
      <c r="M14" s="102">
        <f>M15</f>
        <v>100000</v>
      </c>
      <c r="N14" s="102">
        <f>N15</f>
        <v>12000</v>
      </c>
      <c r="O14" s="102">
        <f>O15</f>
        <v>0</v>
      </c>
      <c r="P14" s="102">
        <f>E14+J14</f>
        <v>243591100</v>
      </c>
      <c r="Q14" s="36"/>
      <c r="R14" s="53"/>
      <c r="S14" s="130"/>
      <c r="T14" s="2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80" customHeight="1" ht="30" s="37" customFormat="1">
      <c r="A15" s="66" t="s">
        <v>27</v>
      </c>
      <c r="B15" s="66"/>
      <c r="C15" s="66"/>
      <c r="D15" s="67" t="s">
        <v>26</v>
      </c>
      <c r="E15" s="102">
        <f>F15+I15</f>
        <v>242991100</v>
      </c>
      <c r="F15" s="102">
        <f>SUM(F16:F20)</f>
        <v>160991100</v>
      </c>
      <c r="G15" s="102">
        <f>SUM(G16:G20)</f>
        <v>50271600</v>
      </c>
      <c r="H15" s="102">
        <f>SUM(H16:H20)</f>
        <v>918700</v>
      </c>
      <c r="I15" s="102">
        <f>SUM(I16:I20)</f>
        <v>82000000</v>
      </c>
      <c r="J15" s="102">
        <f>L15+O15</f>
        <v>600000</v>
      </c>
      <c r="K15" s="102">
        <f>SUM(K16:K20)</f>
        <v>0</v>
      </c>
      <c r="L15" s="102">
        <f>SUM(L16:L20)</f>
        <v>600000</v>
      </c>
      <c r="M15" s="102">
        <f>SUM(M16:M20)</f>
        <v>100000</v>
      </c>
      <c r="N15" s="102">
        <f>SUM(N16:N20)</f>
        <v>12000</v>
      </c>
      <c r="O15" s="102">
        <f>SUM(O16:O20)</f>
        <v>0</v>
      </c>
      <c r="P15" s="102">
        <f>E15+J15</f>
        <v>243591100</v>
      </c>
      <c r="Q15" s="36"/>
      <c r="R15" s="4"/>
      <c r="S15" s="36"/>
      <c r="T15" s="2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80" customHeight="1" ht="87.6" s="2" customFormat="1">
      <c r="A16" s="110" t="s">
        <v>28</v>
      </c>
      <c r="B16" s="110" t="s">
        <v>29</v>
      </c>
      <c r="C16" s="110" t="s">
        <v>30</v>
      </c>
      <c r="D16" s="68" t="s">
        <v>31</v>
      </c>
      <c r="E16" s="102">
        <f>F16+I16</f>
        <v>58322600</v>
      </c>
      <c r="F16" s="100">
        <v>58322600</v>
      </c>
      <c r="G16" s="100">
        <v>46071600</v>
      </c>
      <c r="H16" s="100">
        <v>810700</v>
      </c>
      <c r="I16" s="100"/>
      <c r="J16" s="102">
        <f>L16+O16</f>
        <v>300000</v>
      </c>
      <c r="K16" s="103"/>
      <c r="L16" s="104">
        <v>300000</v>
      </c>
      <c r="M16" s="100"/>
      <c r="N16" s="100"/>
      <c r="O16" s="100"/>
      <c r="P16" s="102">
        <f>E16+J16</f>
        <v>58622600</v>
      </c>
      <c r="R16" s="6"/>
    </row>
    <row r="17" spans="1:80" customHeight="1" ht="49.9" s="2" customFormat="1">
      <c r="A17" s="110" t="s">
        <v>32</v>
      </c>
      <c r="B17" s="110" t="s">
        <v>33</v>
      </c>
      <c r="C17" s="110" t="s">
        <v>34</v>
      </c>
      <c r="D17" s="68" t="s">
        <v>35</v>
      </c>
      <c r="E17" s="102">
        <f>F17+I17</f>
        <v>420000</v>
      </c>
      <c r="F17" s="100">
        <v>420000</v>
      </c>
      <c r="G17" s="100"/>
      <c r="H17" s="100"/>
      <c r="I17" s="100"/>
      <c r="J17" s="102">
        <f>L17+O17</f>
        <v>0</v>
      </c>
      <c r="K17" s="103"/>
      <c r="L17" s="100"/>
      <c r="M17" s="100"/>
      <c r="N17" s="100"/>
      <c r="O17" s="100"/>
      <c r="P17" s="102">
        <f>E17+J17</f>
        <v>420000</v>
      </c>
      <c r="R17" s="6"/>
    </row>
    <row r="18" spans="1:80" customHeight="1" ht="33">
      <c r="A18" s="110" t="s">
        <v>36</v>
      </c>
      <c r="B18" s="110" t="s">
        <v>37</v>
      </c>
      <c r="C18" s="110" t="s">
        <v>38</v>
      </c>
      <c r="D18" s="68" t="s">
        <v>39</v>
      </c>
      <c r="E18" s="102">
        <f>F18+I18</f>
        <v>77006000</v>
      </c>
      <c r="F18" s="100">
        <v>77006000</v>
      </c>
      <c r="G18" s="69">
        <v>4200000.0</v>
      </c>
      <c r="H18" s="100">
        <v>108000</v>
      </c>
      <c r="I18" s="100"/>
      <c r="J18" s="102">
        <f>L18+O18</f>
        <v>300000</v>
      </c>
      <c r="K18" s="103"/>
      <c r="L18" s="100">
        <v>300000</v>
      </c>
      <c r="M18" s="100">
        <v>100000</v>
      </c>
      <c r="N18" s="100">
        <v>12000</v>
      </c>
      <c r="O18" s="103"/>
      <c r="P18" s="102">
        <f>E18+J18</f>
        <v>77306000</v>
      </c>
      <c r="R18" s="6"/>
    </row>
    <row r="19" spans="1:80" customHeight="1" ht="33.6">
      <c r="A19" s="110" t="s">
        <v>40</v>
      </c>
      <c r="B19" s="110" t="s">
        <v>41</v>
      </c>
      <c r="C19" s="110" t="s">
        <v>42</v>
      </c>
      <c r="D19" s="68" t="s">
        <v>43</v>
      </c>
      <c r="E19" s="102">
        <f>F19+I19</f>
        <v>27242500</v>
      </c>
      <c r="F19" s="100">
        <v>25242500</v>
      </c>
      <c r="G19" s="100"/>
      <c r="H19" s="100"/>
      <c r="I19" s="100">
        <v>2000000</v>
      </c>
      <c r="J19" s="102">
        <f>L19+O19</f>
        <v>0</v>
      </c>
      <c r="K19" s="103"/>
      <c r="L19" s="101"/>
      <c r="M19" s="129"/>
      <c r="N19" s="101"/>
      <c r="O19" s="103"/>
      <c r="P19" s="102">
        <f>E19+J19</f>
        <v>27242500</v>
      </c>
      <c r="R19" s="6"/>
    </row>
    <row r="20" spans="1:80" customHeight="1" ht="45">
      <c r="A20" s="110" t="s">
        <v>44</v>
      </c>
      <c r="B20" s="110" t="s">
        <v>45</v>
      </c>
      <c r="C20" s="110" t="s">
        <v>46</v>
      </c>
      <c r="D20" s="68" t="s">
        <v>47</v>
      </c>
      <c r="E20" s="102">
        <f>F20+I20</f>
        <v>80000000</v>
      </c>
      <c r="F20" s="100"/>
      <c r="G20" s="100"/>
      <c r="H20" s="100"/>
      <c r="I20" s="100">
        <v>80000000.0</v>
      </c>
      <c r="J20" s="102">
        <f>L20+O20</f>
        <v>0</v>
      </c>
      <c r="K20" s="103"/>
      <c r="L20" s="101"/>
      <c r="M20" s="101"/>
      <c r="N20" s="101"/>
      <c r="O20" s="103"/>
      <c r="P20" s="102">
        <f>E20+J20</f>
        <v>80000000</v>
      </c>
      <c r="R20" s="6"/>
    </row>
    <row r="21" spans="1:80" customHeight="1" ht="46.5">
      <c r="A21" s="66" t="s">
        <v>48</v>
      </c>
      <c r="B21" s="66"/>
      <c r="C21" s="70"/>
      <c r="D21" s="71" t="s">
        <v>49</v>
      </c>
      <c r="E21" s="102">
        <f>E22</f>
        <v>1500000</v>
      </c>
      <c r="F21" s="102">
        <f>F22</f>
        <v>1500000</v>
      </c>
      <c r="G21" s="102">
        <f>G22</f>
        <v/>
      </c>
      <c r="H21" s="102">
        <f>H22</f>
        <v/>
      </c>
      <c r="I21" s="102">
        <f>I22</f>
        <v/>
      </c>
      <c r="J21" s="102">
        <f>L21+O21</f>
        <v>0</v>
      </c>
      <c r="K21" s="102">
        <f>K22</f>
        <v/>
      </c>
      <c r="L21" s="102">
        <f>L22</f>
        <v/>
      </c>
      <c r="M21" s="102">
        <f>M22</f>
        <v/>
      </c>
      <c r="N21" s="102">
        <f>N22</f>
        <v/>
      </c>
      <c r="O21" s="102">
        <f>O22</f>
        <v/>
      </c>
      <c r="P21" s="102">
        <f>E21+J21</f>
        <v>1500000</v>
      </c>
      <c r="R21" s="53"/>
      <c r="S21" s="130"/>
    </row>
    <row r="22" spans="1:80" customHeight="1" ht="49.5">
      <c r="A22" s="66" t="s">
        <v>50</v>
      </c>
      <c r="B22" s="66"/>
      <c r="C22" s="70"/>
      <c r="D22" s="71" t="s">
        <v>49</v>
      </c>
      <c r="E22" s="102">
        <f>F22+I22</f>
        <v>1500000</v>
      </c>
      <c r="F22" s="102">
        <f>F23</f>
        <v>1500000</v>
      </c>
      <c r="G22" s="102">
        <f>G23</f>
        <v/>
      </c>
      <c r="H22" s="102">
        <f>H23</f>
        <v/>
      </c>
      <c r="I22" s="102">
        <f>I23</f>
        <v/>
      </c>
      <c r="J22" s="102">
        <f>L22+O22</f>
        <v>0</v>
      </c>
      <c r="K22" s="102">
        <f>K23</f>
        <v/>
      </c>
      <c r="L22" s="102">
        <f>L23</f>
        <v/>
      </c>
      <c r="M22" s="102">
        <f>M23</f>
        <v/>
      </c>
      <c r="N22" s="102">
        <f>N23</f>
        <v/>
      </c>
      <c r="O22" s="102">
        <f>O23</f>
        <v/>
      </c>
      <c r="P22" s="102">
        <f>E22+J22</f>
        <v>1500000</v>
      </c>
      <c r="R22" s="6"/>
    </row>
    <row r="23" spans="1:80" customHeight="1" ht="30">
      <c r="A23" s="110" t="s">
        <v>51</v>
      </c>
      <c r="B23" s="110" t="s">
        <v>52</v>
      </c>
      <c r="C23" s="111" t="s">
        <v>53</v>
      </c>
      <c r="D23" s="72" t="s">
        <v>54</v>
      </c>
      <c r="E23" s="102">
        <f>F23+I23</f>
        <v>1500000</v>
      </c>
      <c r="F23" s="101">
        <v>1500000</v>
      </c>
      <c r="G23" s="101"/>
      <c r="H23" s="101"/>
      <c r="I23" s="101"/>
      <c r="J23" s="102">
        <f>L23+O23</f>
        <v>0</v>
      </c>
      <c r="K23" s="103"/>
      <c r="L23" s="101"/>
      <c r="M23" s="101"/>
      <c r="N23" s="101"/>
      <c r="O23" s="103"/>
      <c r="P23" s="102">
        <f>E23+J23</f>
        <v>1500000</v>
      </c>
      <c r="R23" s="6"/>
    </row>
    <row r="24" spans="1:80" customHeight="1" ht="48">
      <c r="A24" s="66" t="s">
        <v>55</v>
      </c>
      <c r="B24" s="66"/>
      <c r="C24" s="70"/>
      <c r="D24" s="71" t="s">
        <v>56</v>
      </c>
      <c r="E24" s="102">
        <f>E25</f>
        <v>114905200</v>
      </c>
      <c r="F24" s="102">
        <f>F25</f>
        <v>64705200</v>
      </c>
      <c r="G24" s="102">
        <f>G25</f>
        <v>14192000</v>
      </c>
      <c r="H24" s="102">
        <f>H25</f>
        <v>1235200</v>
      </c>
      <c r="I24" s="102">
        <f>I25</f>
        <v>50200000</v>
      </c>
      <c r="J24" s="102">
        <f>L24+O24</f>
        <v>500000</v>
      </c>
      <c r="K24" s="102">
        <f>K25</f>
        <v>0</v>
      </c>
      <c r="L24" s="102">
        <f>L25</f>
        <v>500000</v>
      </c>
      <c r="M24" s="102">
        <f>M25</f>
        <v>150000</v>
      </c>
      <c r="N24" s="102">
        <f>N25</f>
        <v>100000</v>
      </c>
      <c r="O24" s="102">
        <f>O25</f>
        <v>0</v>
      </c>
      <c r="P24" s="102">
        <f>E24+J24</f>
        <v>115405200</v>
      </c>
      <c r="R24" s="53"/>
      <c r="S24" s="130"/>
    </row>
    <row r="25" spans="1:80" customHeight="1" ht="44.45">
      <c r="A25" s="66" t="s">
        <v>57</v>
      </c>
      <c r="B25" s="66"/>
      <c r="C25" s="70"/>
      <c r="D25" s="71" t="s">
        <v>56</v>
      </c>
      <c r="E25" s="102">
        <f>F25+I25</f>
        <v>114905200</v>
      </c>
      <c r="F25" s="102">
        <f>SUM(F26:F27)</f>
        <v>64705200</v>
      </c>
      <c r="G25" s="102">
        <f>SUM(G26:G27)</f>
        <v>14192000</v>
      </c>
      <c r="H25" s="102">
        <f>SUM(H26:H27)</f>
        <v>1235200</v>
      </c>
      <c r="I25" s="102">
        <f>SUM(I26:I27)</f>
        <v>50200000</v>
      </c>
      <c r="J25" s="102">
        <f>L25+O25</f>
        <v>500000</v>
      </c>
      <c r="K25" s="102">
        <f>SUM(K26:K27)</f>
        <v>0</v>
      </c>
      <c r="L25" s="102">
        <f>SUM(L26:L27)</f>
        <v>500000</v>
      </c>
      <c r="M25" s="102">
        <f>SUM(M26:M27)</f>
        <v>150000</v>
      </c>
      <c r="N25" s="102">
        <f>SUM(N26:N27)</f>
        <v>100000</v>
      </c>
      <c r="O25" s="102">
        <f>SUM(O26:O27)</f>
        <v>0</v>
      </c>
      <c r="P25" s="102">
        <f>E25+J25</f>
        <v>115405200</v>
      </c>
    </row>
    <row r="26" spans="1:80" customHeight="1" ht="28.5">
      <c r="A26" s="110" t="s">
        <v>58</v>
      </c>
      <c r="B26" s="110" t="s">
        <v>37</v>
      </c>
      <c r="C26" s="111" t="s">
        <v>38</v>
      </c>
      <c r="D26" s="72" t="s">
        <v>39</v>
      </c>
      <c r="E26" s="102">
        <f>F26+I26</f>
        <v>109244000</v>
      </c>
      <c r="F26" s="101">
        <f>99044000-40000000</f>
        <v>59044000</v>
      </c>
      <c r="G26" s="101">
        <v>9800000.0</v>
      </c>
      <c r="H26" s="101">
        <v>1120000</v>
      </c>
      <c r="I26" s="101">
        <f>110200000-60000000</f>
        <v>50200000</v>
      </c>
      <c r="J26" s="102">
        <f>L26+O26</f>
        <v>100000</v>
      </c>
      <c r="K26" s="103"/>
      <c r="L26" s="101">
        <v>100000</v>
      </c>
      <c r="M26" s="101"/>
      <c r="N26" s="101"/>
      <c r="O26" s="103"/>
      <c r="P26" s="102">
        <f>E26+J26</f>
        <v>109344000</v>
      </c>
      <c r="R26" s="6"/>
    </row>
    <row r="27" spans="1:80" customHeight="1" ht="44.45">
      <c r="A27" s="110" t="s">
        <v>59</v>
      </c>
      <c r="B27" s="110" t="s">
        <v>60</v>
      </c>
      <c r="C27" s="111" t="s">
        <v>61</v>
      </c>
      <c r="D27" s="112" t="s">
        <v>62</v>
      </c>
      <c r="E27" s="102">
        <f>F27+I27</f>
        <v>5661200</v>
      </c>
      <c r="F27" s="101">
        <v>5661200.0</v>
      </c>
      <c r="G27" s="100">
        <v>4392000.0</v>
      </c>
      <c r="H27" s="100">
        <v>115200</v>
      </c>
      <c r="I27" s="100"/>
      <c r="J27" s="102">
        <f>L27+O27</f>
        <v>400000</v>
      </c>
      <c r="K27" s="103"/>
      <c r="L27" s="104">
        <v>400000</v>
      </c>
      <c r="M27" s="100">
        <v>150000</v>
      </c>
      <c r="N27" s="100">
        <v>100000</v>
      </c>
      <c r="O27" s="100"/>
      <c r="P27" s="102">
        <f>E27+J27</f>
        <v>6061200</v>
      </c>
      <c r="R27" s="6"/>
    </row>
    <row r="28" spans="1:80" customHeight="1" ht="29.25" s="42" customFormat="1">
      <c r="A28" s="66" t="s">
        <v>63</v>
      </c>
      <c r="B28" s="66"/>
      <c r="C28" s="66"/>
      <c r="D28" s="73" t="s">
        <v>64</v>
      </c>
      <c r="E28" s="102">
        <f>E29</f>
        <v>787451700</v>
      </c>
      <c r="F28" s="102">
        <f>F29</f>
        <v>777701700</v>
      </c>
      <c r="G28" s="102">
        <f>G29</f>
        <v>304517000</v>
      </c>
      <c r="H28" s="102">
        <f>H29</f>
        <v>77451400</v>
      </c>
      <c r="I28" s="102">
        <f>I29</f>
        <v>9750000</v>
      </c>
      <c r="J28" s="102">
        <f>L28+O28</f>
        <v>38103500</v>
      </c>
      <c r="K28" s="102">
        <f>K29</f>
        <v>0</v>
      </c>
      <c r="L28" s="102">
        <f>L29</f>
        <v>34186400</v>
      </c>
      <c r="M28" s="102">
        <f>M29</f>
        <v>5749500</v>
      </c>
      <c r="N28" s="102">
        <f>N29</f>
        <v>1315000</v>
      </c>
      <c r="O28" s="102">
        <f>O29</f>
        <v>3917100</v>
      </c>
      <c r="P28" s="102">
        <f>E28+J28</f>
        <v>825555200</v>
      </c>
      <c r="Q28" s="39"/>
      <c r="R28" s="53">
        <v>129297100</v>
      </c>
      <c r="S28" s="130" t="s">
        <v>65</v>
      </c>
      <c r="T28" s="2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</row>
    <row r="29" spans="1:80" customHeight="1" ht="30" s="42" customFormat="1">
      <c r="A29" s="66" t="s">
        <v>66</v>
      </c>
      <c r="B29" s="66"/>
      <c r="C29" s="66"/>
      <c r="D29" s="73" t="s">
        <v>64</v>
      </c>
      <c r="E29" s="102">
        <f>F29+I29</f>
        <v>787451700</v>
      </c>
      <c r="F29" s="102">
        <f>F30+F33+F36+F37+F40+F43+F44+F47+F48+F49</f>
        <v>777701700</v>
      </c>
      <c r="G29" s="102">
        <f>G30+G33+G36+G37+G40+G43+G44+G47+G48+G49</f>
        <v>304517000</v>
      </c>
      <c r="H29" s="102">
        <f>H30+H33+H36+H37+H40+H43+H44+H47+H48+H49</f>
        <v>77451400</v>
      </c>
      <c r="I29" s="102">
        <f>I30+I33+I36+I37+I40+I43+I44+I47+I48+I49</f>
        <v>9750000</v>
      </c>
      <c r="J29" s="102">
        <f>L29+O29</f>
        <v>38103500</v>
      </c>
      <c r="K29" s="102">
        <f>K30+K33+K36+K37+K40+K43+K44+K47+K48+K49</f>
        <v>0</v>
      </c>
      <c r="L29" s="102">
        <f>L30+L33+L36+L37+L40+L43+L44+L47+L48+L49</f>
        <v>34186400</v>
      </c>
      <c r="M29" s="102">
        <f>M30+M33+M36+M37+M40+M43+M44+M47+M48+M49</f>
        <v>5749500</v>
      </c>
      <c r="N29" s="102">
        <f>N30+N33+N36+N37+N40+N43+N44+N47+N48+N49</f>
        <v>1315000</v>
      </c>
      <c r="O29" s="102">
        <f>O30+O33+O36+O37+O40+O43+O44+O47+O48+O49</f>
        <v>3917100</v>
      </c>
      <c r="P29" s="102">
        <f>E29+J29</f>
        <v>825555200</v>
      </c>
      <c r="Q29" s="39"/>
      <c r="R29" s="65"/>
      <c r="S29" s="39"/>
      <c r="T29" s="2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</row>
    <row r="30" spans="1:80" customHeight="1" ht="47.45" s="42" customFormat="1">
      <c r="A30" s="98" t="s">
        <v>67</v>
      </c>
      <c r="B30" s="98" t="s">
        <v>68</v>
      </c>
      <c r="C30" s="113"/>
      <c r="D30" s="114" t="s">
        <v>69</v>
      </c>
      <c r="E30" s="102">
        <f>E31+E32</f>
        <v>134310400</v>
      </c>
      <c r="F30" s="102">
        <f>F31+F32</f>
        <v>134310400</v>
      </c>
      <c r="G30" s="102">
        <f>G31+G32</f>
        <v>51487400</v>
      </c>
      <c r="H30" s="102">
        <f>H31+H32</f>
        <v>26423000</v>
      </c>
      <c r="I30" s="102">
        <f>I31+I32</f>
        <v>0</v>
      </c>
      <c r="J30" s="102">
        <f>J31+J32</f>
        <v>2317100</v>
      </c>
      <c r="K30" s="102">
        <f>K31+K32</f>
        <v>0</v>
      </c>
      <c r="L30" s="102">
        <f>L31+L32</f>
        <v>1334000</v>
      </c>
      <c r="M30" s="102">
        <f>M31+M32</f>
        <v>0</v>
      </c>
      <c r="N30" s="102">
        <f>N31+N32</f>
        <v>0</v>
      </c>
      <c r="O30" s="102">
        <f>O31+O32</f>
        <v>983100</v>
      </c>
      <c r="P30" s="102">
        <f>P31+P32</f>
        <v>136627500</v>
      </c>
      <c r="Q30" s="39"/>
      <c r="R30" s="65"/>
      <c r="S30" s="39"/>
      <c r="T30" s="2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</row>
    <row r="31" spans="1:80" customHeight="1" ht="127.5" s="35" customFormat="1">
      <c r="A31" s="98" t="s">
        <v>70</v>
      </c>
      <c r="B31" s="98" t="s">
        <v>71</v>
      </c>
      <c r="C31" s="98" t="s">
        <v>72</v>
      </c>
      <c r="D31" s="114" t="s">
        <v>73</v>
      </c>
      <c r="E31" s="102">
        <f>F31+I31</f>
        <v>65488600</v>
      </c>
      <c r="F31" s="104">
        <v>65488600</v>
      </c>
      <c r="G31" s="104">
        <v>31678200</v>
      </c>
      <c r="H31" s="104">
        <v>15238300</v>
      </c>
      <c r="I31" s="104"/>
      <c r="J31" s="102">
        <f>L31+O31</f>
        <v>1077100</v>
      </c>
      <c r="K31" s="103"/>
      <c r="L31" s="104">
        <v>574000</v>
      </c>
      <c r="M31" s="104"/>
      <c r="N31" s="104"/>
      <c r="O31" s="104">
        <v>503100</v>
      </c>
      <c r="P31" s="102">
        <f>E31+J31</f>
        <v>66565700</v>
      </c>
      <c r="Q31" s="34"/>
      <c r="R31" s="6"/>
      <c r="S31" s="34"/>
      <c r="T31" s="2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</row>
    <row r="32" spans="1:80" customHeight="1" ht="66" s="35" customFormat="1">
      <c r="A32" s="98" t="s">
        <v>74</v>
      </c>
      <c r="B32" s="98" t="s">
        <v>75</v>
      </c>
      <c r="C32" s="98" t="s">
        <v>72</v>
      </c>
      <c r="D32" s="114" t="s">
        <v>76</v>
      </c>
      <c r="E32" s="102">
        <f>F32+I32</f>
        <v>68821800</v>
      </c>
      <c r="F32" s="104">
        <v>68821800</v>
      </c>
      <c r="G32" s="104">
        <v>19809200</v>
      </c>
      <c r="H32" s="104">
        <v>11184700</v>
      </c>
      <c r="I32" s="104"/>
      <c r="J32" s="102">
        <f>L32+O32</f>
        <v>1240000</v>
      </c>
      <c r="K32" s="103"/>
      <c r="L32" s="104">
        <v>760000</v>
      </c>
      <c r="M32" s="104"/>
      <c r="N32" s="104"/>
      <c r="O32" s="104">
        <v>480000</v>
      </c>
      <c r="P32" s="102">
        <f>E32+J32</f>
        <v>70061800</v>
      </c>
      <c r="Q32" s="34"/>
      <c r="R32" s="6"/>
      <c r="S32" s="34"/>
      <c r="T32" s="2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</row>
    <row r="33" spans="1:80" customHeight="1" ht="43.9" hidden="true" s="35" customFormat="1">
      <c r="A33" s="98" t="s">
        <v>77</v>
      </c>
      <c r="B33" s="98" t="s">
        <v>78</v>
      </c>
      <c r="C33" s="113"/>
      <c r="D33" s="114" t="s">
        <v>79</v>
      </c>
      <c r="E33" s="102">
        <f>E34+E35</f>
        <v>0</v>
      </c>
      <c r="F33" s="102">
        <f>F34+F35</f>
        <v>0</v>
      </c>
      <c r="G33" s="102">
        <f>G34+G35</f>
        <v>0</v>
      </c>
      <c r="H33" s="102">
        <f>H34+H35</f>
        <v>0</v>
      </c>
      <c r="I33" s="102">
        <f>I34+I35</f>
        <v>0</v>
      </c>
      <c r="J33" s="102">
        <f>J34+J35</f>
        <v>0</v>
      </c>
      <c r="K33" s="102">
        <f>K34+K35</f>
        <v>0</v>
      </c>
      <c r="L33" s="102">
        <f>L34+L35</f>
        <v>0</v>
      </c>
      <c r="M33" s="102">
        <f>M34+M35</f>
        <v>0</v>
      </c>
      <c r="N33" s="102">
        <f>N34+N35</f>
        <v>0</v>
      </c>
      <c r="O33" s="102">
        <f>O34+O35</f>
        <v>0</v>
      </c>
      <c r="P33" s="102">
        <f>E33+J33</f>
        <v>0</v>
      </c>
      <c r="Q33" s="34"/>
      <c r="R33" s="6"/>
      <c r="S33" s="34"/>
      <c r="T33" s="2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</row>
    <row r="34" spans="1:80" customHeight="1" ht="128.25" hidden="true" s="35" customFormat="1">
      <c r="A34" s="98" t="s">
        <v>80</v>
      </c>
      <c r="B34" s="98" t="s">
        <v>81</v>
      </c>
      <c r="C34" s="98" t="s">
        <v>72</v>
      </c>
      <c r="D34" s="114" t="s">
        <v>82</v>
      </c>
      <c r="E34" s="102">
        <f>F34+I34</f>
        <v>0</v>
      </c>
      <c r="F34" s="104"/>
      <c r="G34" s="104"/>
      <c r="H34" s="104"/>
      <c r="I34" s="104"/>
      <c r="J34" s="102">
        <f>L34+O34</f>
        <v>0</v>
      </c>
      <c r="K34" s="103"/>
      <c r="L34" s="104"/>
      <c r="M34" s="104"/>
      <c r="N34" s="104"/>
      <c r="O34" s="104"/>
      <c r="P34" s="102">
        <f>E34+J34</f>
        <v>0</v>
      </c>
      <c r="Q34" s="34"/>
      <c r="R34" s="6"/>
      <c r="S34" s="34"/>
      <c r="T34" s="2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</row>
    <row r="35" spans="1:80" customHeight="1" ht="77.45" hidden="true" s="35" customFormat="1">
      <c r="A35" s="98" t="s">
        <v>83</v>
      </c>
      <c r="B35" s="98" t="s">
        <v>84</v>
      </c>
      <c r="C35" s="98" t="s">
        <v>72</v>
      </c>
      <c r="D35" s="114" t="s">
        <v>85</v>
      </c>
      <c r="E35" s="102">
        <f>F35+I35</f>
        <v>0</v>
      </c>
      <c r="F35" s="104"/>
      <c r="G35" s="104"/>
      <c r="H35" s="104"/>
      <c r="I35" s="104"/>
      <c r="J35" s="102">
        <f>L35+O35</f>
        <v>0</v>
      </c>
      <c r="K35" s="103"/>
      <c r="L35" s="104"/>
      <c r="M35" s="104"/>
      <c r="N35" s="104"/>
      <c r="O35" s="104"/>
      <c r="P35" s="102">
        <f>E35+J35</f>
        <v>0</v>
      </c>
      <c r="Q35" s="34"/>
      <c r="R35" s="6"/>
      <c r="S35" s="34"/>
      <c r="T35" s="2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</row>
    <row r="36" spans="1:80" customHeight="1" ht="48" s="35" customFormat="1">
      <c r="A36" s="98" t="s">
        <v>86</v>
      </c>
      <c r="B36" s="98" t="s">
        <v>87</v>
      </c>
      <c r="C36" s="98" t="s">
        <v>88</v>
      </c>
      <c r="D36" s="114" t="s">
        <v>89</v>
      </c>
      <c r="E36" s="102">
        <f>F36+I36</f>
        <v>37028200</v>
      </c>
      <c r="F36" s="104">
        <v>37028200</v>
      </c>
      <c r="G36" s="104">
        <v>27451700</v>
      </c>
      <c r="H36" s="104">
        <v>2901200.0</v>
      </c>
      <c r="I36" s="104"/>
      <c r="J36" s="102">
        <f>L36+O36</f>
        <v>600000</v>
      </c>
      <c r="K36" s="103"/>
      <c r="L36" s="104">
        <v>600000</v>
      </c>
      <c r="M36" s="104">
        <v>100000</v>
      </c>
      <c r="N36" s="104">
        <v>100000</v>
      </c>
      <c r="O36" s="104"/>
      <c r="P36" s="102">
        <f>E36+J36</f>
        <v>37628200</v>
      </c>
      <c r="Q36" s="34"/>
      <c r="R36" s="6"/>
      <c r="S36" s="34"/>
      <c r="T36" s="2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</row>
    <row r="37" spans="1:80" customHeight="1" ht="45" s="35" customFormat="1">
      <c r="A37" s="98" t="s">
        <v>90</v>
      </c>
      <c r="B37" s="98" t="s">
        <v>91</v>
      </c>
      <c r="C37" s="98"/>
      <c r="D37" s="114" t="s">
        <v>92</v>
      </c>
      <c r="E37" s="102">
        <f>F37+I37</f>
        <v>360833100</v>
      </c>
      <c r="F37" s="104">
        <f>F38+F39</f>
        <v>360833100</v>
      </c>
      <c r="G37" s="104">
        <f>G38+G39</f>
        <v>182761500</v>
      </c>
      <c r="H37" s="104">
        <f>H38+H39</f>
        <v>45108300</v>
      </c>
      <c r="I37" s="104">
        <f>I38+I39</f>
        <v>0</v>
      </c>
      <c r="J37" s="102">
        <f>L37+O37</f>
        <v>14538400</v>
      </c>
      <c r="K37" s="104">
        <f>K38+K39</f>
        <v>0</v>
      </c>
      <c r="L37" s="104">
        <f>L38+L39</f>
        <v>14094400</v>
      </c>
      <c r="M37" s="104">
        <f>M38+M39</f>
        <v>5176000</v>
      </c>
      <c r="N37" s="104">
        <f>N38+N39</f>
        <v>1151000</v>
      </c>
      <c r="O37" s="104">
        <f>O38+O39</f>
        <v>444000</v>
      </c>
      <c r="P37" s="102">
        <f>E37+J37</f>
        <v>375371500</v>
      </c>
      <c r="Q37" s="34"/>
      <c r="R37" s="6"/>
      <c r="S37" s="34"/>
      <c r="T37" s="2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</row>
    <row r="38" spans="1:80" customHeight="1" ht="67.9" s="35" customFormat="1">
      <c r="A38" s="98" t="s">
        <v>93</v>
      </c>
      <c r="B38" s="98" t="s">
        <v>94</v>
      </c>
      <c r="C38" s="98" t="s">
        <v>95</v>
      </c>
      <c r="D38" s="114" t="s">
        <v>96</v>
      </c>
      <c r="E38" s="102">
        <f>F38+I38</f>
        <v>360833100</v>
      </c>
      <c r="F38" s="104">
        <v>360833100</v>
      </c>
      <c r="G38" s="104">
        <v>182761500</v>
      </c>
      <c r="H38" s="104">
        <v>45108300</v>
      </c>
      <c r="I38" s="104"/>
      <c r="J38" s="102">
        <f>L38+O38</f>
        <v>14538400</v>
      </c>
      <c r="K38" s="103"/>
      <c r="L38" s="104">
        <v>14094400.0</v>
      </c>
      <c r="M38" s="104">
        <v>5176000.0</v>
      </c>
      <c r="N38" s="104">
        <v>1151000</v>
      </c>
      <c r="O38" s="104">
        <v>444000</v>
      </c>
      <c r="P38" s="102">
        <f>E38+J38</f>
        <v>375371500</v>
      </c>
      <c r="Q38" s="34"/>
      <c r="R38" s="6"/>
      <c r="S38" s="34"/>
      <c r="T38" s="2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</row>
    <row r="39" spans="1:80" customHeight="1" ht="70.15" hidden="true" s="35" customFormat="1">
      <c r="A39" s="98" t="s">
        <v>97</v>
      </c>
      <c r="B39" s="98" t="s">
        <v>98</v>
      </c>
      <c r="C39" s="98" t="s">
        <v>95</v>
      </c>
      <c r="D39" s="114" t="s">
        <v>99</v>
      </c>
      <c r="E39" s="102">
        <f>F39+I39</f>
        <v>0</v>
      </c>
      <c r="F39" s="104"/>
      <c r="G39" s="104"/>
      <c r="H39" s="104"/>
      <c r="I39" s="104"/>
      <c r="J39" s="102">
        <f>L39+O39</f>
        <v>0</v>
      </c>
      <c r="K39" s="103"/>
      <c r="L39" s="104"/>
      <c r="M39" s="104"/>
      <c r="N39" s="104"/>
      <c r="O39" s="104"/>
      <c r="P39" s="102">
        <f>E39+J39</f>
        <v>0</v>
      </c>
      <c r="Q39" s="34"/>
      <c r="R39" s="6"/>
      <c r="S39" s="34"/>
      <c r="T39" s="2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</row>
    <row r="40" spans="1:80" customHeight="1" ht="34.9" s="35" customFormat="1">
      <c r="A40" s="98" t="s">
        <v>100</v>
      </c>
      <c r="B40" s="98" t="s">
        <v>101</v>
      </c>
      <c r="C40" s="98"/>
      <c r="D40" s="114" t="s">
        <v>102</v>
      </c>
      <c r="E40" s="102">
        <f>F40+I40</f>
        <v>181314700</v>
      </c>
      <c r="F40" s="104">
        <f>F41+F42</f>
        <v>181314700</v>
      </c>
      <c r="G40" s="104">
        <f>G41+G42</f>
        <v>0</v>
      </c>
      <c r="H40" s="104">
        <f>H41+H42</f>
        <v>0</v>
      </c>
      <c r="I40" s="104">
        <f>I41+I42</f>
        <v>0</v>
      </c>
      <c r="J40" s="75">
        <f>J41+J42</f>
        <v>19446800</v>
      </c>
      <c r="K40" s="104">
        <f>K41+K42</f>
        <v>0</v>
      </c>
      <c r="L40" s="104">
        <f>L41+L42</f>
        <v>16956800</v>
      </c>
      <c r="M40" s="104">
        <f>M41+M42</f>
        <v>0</v>
      </c>
      <c r="N40" s="104">
        <f>N41+N42</f>
        <v>0</v>
      </c>
      <c r="O40" s="104">
        <f>O41+O42</f>
        <v>2490000</v>
      </c>
      <c r="P40" s="75">
        <f>P41+P42</f>
        <v>200761500</v>
      </c>
      <c r="Q40" s="34"/>
      <c r="R40" s="6"/>
      <c r="S40" s="34"/>
      <c r="T40" s="2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</row>
    <row r="41" spans="1:80" customHeight="1" ht="45" s="35" customFormat="1">
      <c r="A41" s="98" t="s">
        <v>103</v>
      </c>
      <c r="B41" s="98" t="s">
        <v>104</v>
      </c>
      <c r="C41" s="98" t="s">
        <v>105</v>
      </c>
      <c r="D41" s="114" t="s">
        <v>106</v>
      </c>
      <c r="E41" s="102">
        <f>F41+I41</f>
        <v>181314700</v>
      </c>
      <c r="F41" s="104">
        <v>181314700</v>
      </c>
      <c r="G41" s="104"/>
      <c r="H41" s="104"/>
      <c r="I41" s="104"/>
      <c r="J41" s="102">
        <f>L41+O41</f>
        <v>19446800</v>
      </c>
      <c r="K41" s="103"/>
      <c r="L41" s="104">
        <v>16956800.0</v>
      </c>
      <c r="M41" s="104"/>
      <c r="N41" s="104"/>
      <c r="O41" s="104">
        <v>2490000.0</v>
      </c>
      <c r="P41" s="102">
        <f>E41+J41</f>
        <v>200761500</v>
      </c>
      <c r="Q41" s="34"/>
      <c r="R41" s="6"/>
      <c r="S41" s="34"/>
      <c r="T41" s="2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</row>
    <row r="42" spans="1:80" customHeight="1" ht="39.75" hidden="true" s="35" customFormat="1">
      <c r="A42" s="98" t="s">
        <v>107</v>
      </c>
      <c r="B42" s="98" t="s">
        <v>108</v>
      </c>
      <c r="C42" s="98" t="s">
        <v>105</v>
      </c>
      <c r="D42" s="114" t="s">
        <v>109</v>
      </c>
      <c r="E42" s="102">
        <f>F42+I42</f>
        <v>0</v>
      </c>
      <c r="F42" s="104"/>
      <c r="G42" s="104"/>
      <c r="H42" s="104"/>
      <c r="I42" s="104"/>
      <c r="J42" s="102">
        <f>L42+O42</f>
        <v>0</v>
      </c>
      <c r="K42" s="103"/>
      <c r="L42" s="104"/>
      <c r="M42" s="104"/>
      <c r="N42" s="104"/>
      <c r="O42" s="104"/>
      <c r="P42" s="102">
        <f>E42+J42</f>
        <v>0</v>
      </c>
      <c r="Q42" s="34"/>
      <c r="R42" s="6"/>
      <c r="S42" s="34"/>
      <c r="T42" s="2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</row>
    <row r="43" spans="1:80" customHeight="1" ht="43.9" s="35" customFormat="1">
      <c r="A43" s="98" t="s">
        <v>110</v>
      </c>
      <c r="B43" s="98" t="s">
        <v>60</v>
      </c>
      <c r="C43" s="98" t="s">
        <v>61</v>
      </c>
      <c r="D43" s="114" t="s">
        <v>111</v>
      </c>
      <c r="E43" s="102">
        <f>F43+I43</f>
        <v>44313700</v>
      </c>
      <c r="F43" s="104">
        <v>44313700</v>
      </c>
      <c r="G43" s="104">
        <v>33696800</v>
      </c>
      <c r="H43" s="104">
        <v>2943600.0</v>
      </c>
      <c r="I43" s="104"/>
      <c r="J43" s="102">
        <f>L43+O43</f>
        <v>951200</v>
      </c>
      <c r="K43" s="103"/>
      <c r="L43" s="104">
        <v>951200</v>
      </c>
      <c r="M43" s="104">
        <v>473500</v>
      </c>
      <c r="N43" s="104">
        <v>64000</v>
      </c>
      <c r="O43" s="104"/>
      <c r="P43" s="102">
        <f>E43+J43</f>
        <v>45264900</v>
      </c>
      <c r="Q43" s="34"/>
      <c r="R43" s="6"/>
      <c r="S43" s="34"/>
      <c r="T43" s="2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</row>
    <row r="44" spans="1:80" customHeight="1" ht="30.6" s="35" customFormat="1">
      <c r="A44" s="98" t="s">
        <v>112</v>
      </c>
      <c r="B44" s="98" t="s">
        <v>113</v>
      </c>
      <c r="C44" s="98"/>
      <c r="D44" s="114" t="s">
        <v>114</v>
      </c>
      <c r="E44" s="75">
        <f>E45+E46</f>
        <v>29509800</v>
      </c>
      <c r="F44" s="104">
        <f>F45+F46</f>
        <v>19759800</v>
      </c>
      <c r="G44" s="104">
        <f>G45+G46</f>
        <v>9119600</v>
      </c>
      <c r="H44" s="104">
        <f>H45+H46</f>
        <v>75300</v>
      </c>
      <c r="I44" s="104">
        <f>I45+I46</f>
        <v>9750000</v>
      </c>
      <c r="J44" s="122">
        <f>J45+J46</f>
        <v>250000</v>
      </c>
      <c r="K44" s="104">
        <f>K45+K46</f>
        <v>0</v>
      </c>
      <c r="L44" s="104">
        <f>L45+L46</f>
        <v>250000</v>
      </c>
      <c r="M44" s="104">
        <f>M45+M46</f>
        <v>0</v>
      </c>
      <c r="N44" s="104">
        <f>N45+N46</f>
        <v>0</v>
      </c>
      <c r="O44" s="104">
        <f>O45+O46</f>
        <v>0</v>
      </c>
      <c r="P44" s="122">
        <f>P45+P46</f>
        <v>29759800</v>
      </c>
      <c r="Q44" s="34"/>
      <c r="R44" s="6"/>
      <c r="S44" s="34"/>
      <c r="T44" s="2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</row>
    <row r="45" spans="1:80" customHeight="1" ht="30" s="35" customFormat="1">
      <c r="A45" s="98" t="s">
        <v>115</v>
      </c>
      <c r="B45" s="98" t="s">
        <v>116</v>
      </c>
      <c r="C45" s="98" t="s">
        <v>117</v>
      </c>
      <c r="D45" s="114" t="s">
        <v>118</v>
      </c>
      <c r="E45" s="102">
        <f>F45+I45</f>
        <v>11444100</v>
      </c>
      <c r="F45" s="104">
        <v>11444100</v>
      </c>
      <c r="G45" s="104">
        <v>8365900</v>
      </c>
      <c r="H45" s="104">
        <v>75300</v>
      </c>
      <c r="I45" s="104"/>
      <c r="J45" s="102">
        <f>L45+O45</f>
        <v>250000</v>
      </c>
      <c r="K45" s="103"/>
      <c r="L45" s="104">
        <v>250000</v>
      </c>
      <c r="M45" s="104"/>
      <c r="N45" s="104"/>
      <c r="O45" s="104"/>
      <c r="P45" s="102">
        <f>E45+J45</f>
        <v>11694100</v>
      </c>
      <c r="Q45" s="34"/>
      <c r="R45" s="6"/>
      <c r="S45" s="34"/>
      <c r="T45" s="2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</row>
    <row r="46" spans="1:80" customHeight="1" ht="27" s="35" customFormat="1">
      <c r="A46" s="98" t="s">
        <v>119</v>
      </c>
      <c r="B46" s="98" t="s">
        <v>120</v>
      </c>
      <c r="C46" s="98" t="s">
        <v>117</v>
      </c>
      <c r="D46" s="114" t="s">
        <v>121</v>
      </c>
      <c r="E46" s="102">
        <f>F46+I46</f>
        <v>18065700</v>
      </c>
      <c r="F46" s="104">
        <v>8315700</v>
      </c>
      <c r="G46" s="104">
        <v>753700</v>
      </c>
      <c r="H46" s="104"/>
      <c r="I46" s="104">
        <v>9750000</v>
      </c>
      <c r="J46" s="102">
        <f>L46+O46</f>
        <v>0</v>
      </c>
      <c r="K46" s="103"/>
      <c r="L46" s="104"/>
      <c r="M46" s="104"/>
      <c r="N46" s="104"/>
      <c r="O46" s="103"/>
      <c r="P46" s="102">
        <f>E46+J46</f>
        <v>18065700</v>
      </c>
      <c r="Q46" s="34"/>
      <c r="R46" s="6"/>
      <c r="S46" s="34"/>
      <c r="T46" s="2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</row>
    <row r="47" spans="1:80" customHeight="1" ht="87" s="35" customFormat="1">
      <c r="A47" s="98" t="s">
        <v>122</v>
      </c>
      <c r="B47" s="98" t="s">
        <v>123</v>
      </c>
      <c r="C47" s="98" t="s">
        <v>124</v>
      </c>
      <c r="D47" s="114" t="s">
        <v>125</v>
      </c>
      <c r="E47" s="102">
        <f>F47+I47</f>
        <v>141800</v>
      </c>
      <c r="F47" s="104">
        <v>141800</v>
      </c>
      <c r="G47" s="104"/>
      <c r="H47" s="104"/>
      <c r="I47" s="104"/>
      <c r="J47" s="102">
        <f>L47+O47</f>
        <v>0</v>
      </c>
      <c r="K47" s="103"/>
      <c r="L47" s="104"/>
      <c r="M47" s="104"/>
      <c r="N47" s="104"/>
      <c r="O47" s="104"/>
      <c r="P47" s="102">
        <f>E47+J47</f>
        <v>141800</v>
      </c>
      <c r="Q47" s="34"/>
      <c r="R47" s="6"/>
      <c r="S47" s="34"/>
      <c r="T47" s="2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</row>
    <row r="48" spans="1:80" customHeight="1" ht="60.75" hidden="true" s="35" customFormat="1">
      <c r="A48" s="98" t="s">
        <v>126</v>
      </c>
      <c r="B48" s="98" t="s">
        <v>127</v>
      </c>
      <c r="C48" s="98" t="s">
        <v>37</v>
      </c>
      <c r="D48" s="114" t="s">
        <v>128</v>
      </c>
      <c r="E48" s="102">
        <f>I48+F48</f>
        <v>0</v>
      </c>
      <c r="F48" s="104"/>
      <c r="G48" s="104"/>
      <c r="H48" s="104"/>
      <c r="I48" s="104"/>
      <c r="J48" s="102">
        <f>L48+O48</f>
        <v>0</v>
      </c>
      <c r="K48" s="103"/>
      <c r="L48" s="104"/>
      <c r="M48" s="104"/>
      <c r="N48" s="104"/>
      <c r="O48" s="104"/>
      <c r="P48" s="102">
        <f>E48+J48</f>
        <v>0</v>
      </c>
      <c r="Q48" s="34"/>
      <c r="R48" s="6"/>
      <c r="S48" s="34"/>
      <c r="T48" s="2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</row>
    <row r="49" spans="1:80" customHeight="1" ht="68.45" hidden="true" s="35" customFormat="1">
      <c r="A49" s="98" t="s">
        <v>129</v>
      </c>
      <c r="B49" s="98" t="s">
        <v>130</v>
      </c>
      <c r="C49" s="98" t="s">
        <v>37</v>
      </c>
      <c r="D49" s="114" t="s">
        <v>131</v>
      </c>
      <c r="E49" s="102">
        <f>I49+F49</f>
        <v>0</v>
      </c>
      <c r="F49" s="104"/>
      <c r="G49" s="104"/>
      <c r="H49" s="104"/>
      <c r="I49" s="104"/>
      <c r="J49" s="102">
        <f>L49+O49</f>
        <v>0</v>
      </c>
      <c r="K49" s="103"/>
      <c r="L49" s="104"/>
      <c r="M49" s="104"/>
      <c r="N49" s="104"/>
      <c r="O49" s="104"/>
      <c r="P49" s="102">
        <f>E49+J49</f>
        <v>0</v>
      </c>
      <c r="Q49" s="34"/>
      <c r="R49" s="6"/>
      <c r="S49" s="34"/>
      <c r="T49" s="2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</row>
    <row r="50" spans="1:80" customHeight="1" ht="31.5" s="35" customFormat="1">
      <c r="A50" s="70" t="s">
        <v>132</v>
      </c>
      <c r="B50" s="70"/>
      <c r="C50" s="70"/>
      <c r="D50" s="73" t="s">
        <v>133</v>
      </c>
      <c r="E50" s="102">
        <f>E51</f>
        <v>323685800</v>
      </c>
      <c r="F50" s="102">
        <f>F51</f>
        <v>322935800</v>
      </c>
      <c r="G50" s="102">
        <f>G51</f>
        <v>7800000</v>
      </c>
      <c r="H50" s="102">
        <f>H51</f>
        <v>190000</v>
      </c>
      <c r="I50" s="102">
        <f>I51</f>
        <v>750000</v>
      </c>
      <c r="J50" s="102">
        <f>L50+O50</f>
        <v>11558000</v>
      </c>
      <c r="K50" s="102">
        <f>K51</f>
        <v>0</v>
      </c>
      <c r="L50" s="102">
        <f>L51</f>
        <v>11558000</v>
      </c>
      <c r="M50" s="102">
        <f>M51</f>
        <v>0</v>
      </c>
      <c r="N50" s="102">
        <f>N51</f>
        <v>0</v>
      </c>
      <c r="O50" s="102">
        <f>O51</f>
        <v>0</v>
      </c>
      <c r="P50" s="102">
        <f>E50+J50</f>
        <v>335243800</v>
      </c>
      <c r="Q50" s="43"/>
      <c r="R50" s="53"/>
      <c r="S50" s="130"/>
      <c r="T50" s="2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</row>
    <row r="51" spans="1:80" customHeight="1" ht="30.75" s="35" customFormat="1">
      <c r="A51" s="70" t="s">
        <v>134</v>
      </c>
      <c r="B51" s="70"/>
      <c r="C51" s="70"/>
      <c r="D51" s="73" t="s">
        <v>133</v>
      </c>
      <c r="E51" s="102">
        <f>E52+E54+E55+E56+E57+E58+E59+E60+E61+E62+E63+E64</f>
        <v>323685800</v>
      </c>
      <c r="F51" s="102">
        <f>F52+F54+F55+F56+F57+F58+F59+F60+F61+F62+F63+F64</f>
        <v>322935800</v>
      </c>
      <c r="G51" s="102">
        <f>G52+G54+G55+G56+G57+G58+G59+G60+G61+G62+G63+G64</f>
        <v>7800000</v>
      </c>
      <c r="H51" s="102">
        <f>H52+H54+H55+H56+H57+H58+H59+H60+H61+H62+H63+H64</f>
        <v>190000</v>
      </c>
      <c r="I51" s="102">
        <f>I52+I54+I55+I56+I57+I58+I59+I60+I61+I62+I63+I64</f>
        <v>750000</v>
      </c>
      <c r="J51" s="102">
        <f>J52+J54+J55+J56+J57+J58+J59+J60+J61+J62+J63+J64</f>
        <v>11558000</v>
      </c>
      <c r="K51" s="102">
        <f>K52+K54+K55+K56+K57+K58+K59+K60+K61+K62+K63+K64</f>
        <v>0</v>
      </c>
      <c r="L51" s="102">
        <f>L52+L54+L55+L56+L57+L58+L59+L60+L61+L62+L63+L64</f>
        <v>11558000</v>
      </c>
      <c r="M51" s="102">
        <f>M52+M54+M55+M56+M57+M58+M59+M60+M61+M62+M63+M64</f>
        <v>0</v>
      </c>
      <c r="N51" s="102">
        <f>N52+N54+N55+N56+N57+N58+N59+N60+N61+N62+N63+N64</f>
        <v>0</v>
      </c>
      <c r="O51" s="102">
        <f>O52+O54+O55+O56+O57+O58+O59+O60+O61+O62+O63+O64</f>
        <v>0</v>
      </c>
      <c r="P51" s="102">
        <f>E51+J51</f>
        <v>335243800</v>
      </c>
      <c r="Q51" s="43"/>
      <c r="R51" s="41"/>
      <c r="S51" s="43"/>
      <c r="T51" s="2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</row>
    <row r="52" spans="1:80" customHeight="1" ht="45.6" s="35" customFormat="1">
      <c r="A52" s="98" t="s">
        <v>135</v>
      </c>
      <c r="B52" s="98" t="s">
        <v>104</v>
      </c>
      <c r="C52" s="98" t="s">
        <v>105</v>
      </c>
      <c r="D52" s="99" t="s">
        <v>106</v>
      </c>
      <c r="E52" s="102">
        <f>F52+I52</f>
        <v>51800000</v>
      </c>
      <c r="F52" s="100">
        <v>51800000</v>
      </c>
      <c r="G52" s="104"/>
      <c r="H52" s="104"/>
      <c r="I52" s="104"/>
      <c r="J52" s="102">
        <f>L52+O52</f>
        <v>11500000</v>
      </c>
      <c r="K52" s="103"/>
      <c r="L52" s="104">
        <v>11500000.0</v>
      </c>
      <c r="M52" s="104"/>
      <c r="N52" s="104"/>
      <c r="O52" s="104"/>
      <c r="P52" s="102">
        <f>E52+J52</f>
        <v>63300000</v>
      </c>
      <c r="Q52" s="34"/>
      <c r="R52" s="6"/>
      <c r="S52" s="34"/>
      <c r="T52" s="2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</row>
    <row r="53" spans="1:80" customHeight="1" ht="49.9" hidden="true" s="35" customFormat="1">
      <c r="A53" s="98" t="s">
        <v>136</v>
      </c>
      <c r="B53" s="98" t="s">
        <v>108</v>
      </c>
      <c r="C53" s="98" t="s">
        <v>105</v>
      </c>
      <c r="D53" s="99" t="s">
        <v>109</v>
      </c>
      <c r="E53" s="102">
        <f>F53+I53</f>
        <v>0</v>
      </c>
      <c r="F53" s="100"/>
      <c r="G53" s="104"/>
      <c r="H53" s="104"/>
      <c r="I53" s="104"/>
      <c r="J53" s="102">
        <f>L53+O53</f>
        <v>0</v>
      </c>
      <c r="K53" s="103"/>
      <c r="L53" s="104"/>
      <c r="M53" s="104"/>
      <c r="N53" s="104"/>
      <c r="O53" s="104"/>
      <c r="P53" s="102">
        <f>E53+J53</f>
        <v>0</v>
      </c>
      <c r="Q53" s="34"/>
      <c r="R53" s="6"/>
      <c r="S53" s="34"/>
      <c r="T53" s="2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</row>
    <row r="54" spans="1:80" customHeight="1" ht="48.6" s="35" customFormat="1">
      <c r="A54" s="98" t="s">
        <v>137</v>
      </c>
      <c r="B54" s="98" t="s">
        <v>60</v>
      </c>
      <c r="C54" s="98" t="s">
        <v>61</v>
      </c>
      <c r="D54" s="99" t="s">
        <v>111</v>
      </c>
      <c r="E54" s="102">
        <f>F54+I54</f>
        <v>5800000</v>
      </c>
      <c r="F54" s="100">
        <v>5800000.0</v>
      </c>
      <c r="G54" s="104">
        <v>4800000.0</v>
      </c>
      <c r="H54" s="104"/>
      <c r="I54" s="104"/>
      <c r="J54" s="102">
        <f>L54+O54</f>
        <v>0</v>
      </c>
      <c r="K54" s="103"/>
      <c r="L54" s="104"/>
      <c r="M54" s="104"/>
      <c r="N54" s="104"/>
      <c r="O54" s="104"/>
      <c r="P54" s="102">
        <f>E54+J54</f>
        <v>5800000</v>
      </c>
      <c r="Q54" s="34"/>
      <c r="R54" s="6"/>
      <c r="S54" s="34"/>
      <c r="T54" s="2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</row>
    <row r="55" spans="1:80" customHeight="1" ht="48" s="35" customFormat="1">
      <c r="A55" s="98" t="s">
        <v>138</v>
      </c>
      <c r="B55" s="98" t="s">
        <v>139</v>
      </c>
      <c r="C55" s="98" t="s">
        <v>140</v>
      </c>
      <c r="D55" s="99" t="s">
        <v>141</v>
      </c>
      <c r="E55" s="102">
        <f>F55+I55</f>
        <v>71000000</v>
      </c>
      <c r="F55" s="100">
        <v>71000000</v>
      </c>
      <c r="G55" s="104"/>
      <c r="H55" s="104"/>
      <c r="I55" s="104"/>
      <c r="J55" s="102">
        <f>L55+O55</f>
        <v>0</v>
      </c>
      <c r="K55" s="103"/>
      <c r="L55" s="104"/>
      <c r="M55" s="104"/>
      <c r="N55" s="104"/>
      <c r="O55" s="104"/>
      <c r="P55" s="102">
        <f>E55+J55</f>
        <v>71000000</v>
      </c>
      <c r="Q55" s="34"/>
      <c r="R55" s="6"/>
      <c r="S55" s="34"/>
      <c r="T55" s="2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</row>
    <row r="56" spans="1:80" customHeight="1" ht="41.45" s="35" customFormat="1">
      <c r="A56" s="98" t="s">
        <v>142</v>
      </c>
      <c r="B56" s="98" t="s">
        <v>143</v>
      </c>
      <c r="C56" s="98" t="s">
        <v>144</v>
      </c>
      <c r="D56" s="99" t="s">
        <v>145</v>
      </c>
      <c r="E56" s="102">
        <f>F56+I56</f>
        <v>62640600</v>
      </c>
      <c r="F56" s="100">
        <v>62640600</v>
      </c>
      <c r="G56" s="104"/>
      <c r="H56" s="104"/>
      <c r="I56" s="104"/>
      <c r="J56" s="102">
        <f>L56+O56</f>
        <v>0</v>
      </c>
      <c r="K56" s="103"/>
      <c r="L56" s="104"/>
      <c r="M56" s="104"/>
      <c r="N56" s="104"/>
      <c r="O56" s="104"/>
      <c r="P56" s="102">
        <f>E56+J56</f>
        <v>62640600</v>
      </c>
      <c r="Q56" s="34"/>
      <c r="R56" s="6"/>
      <c r="S56" s="34"/>
      <c r="T56" s="2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</row>
    <row r="57" spans="1:80" customHeight="1" ht="49.9" s="35" customFormat="1">
      <c r="A57" s="98" t="s">
        <v>146</v>
      </c>
      <c r="B57" s="98" t="s">
        <v>147</v>
      </c>
      <c r="C57" s="98" t="s">
        <v>148</v>
      </c>
      <c r="D57" s="99" t="s">
        <v>149</v>
      </c>
      <c r="E57" s="102">
        <f>F57+I57</f>
        <v>9800000</v>
      </c>
      <c r="F57" s="100">
        <v>9800000.0</v>
      </c>
      <c r="G57" s="104"/>
      <c r="H57" s="104"/>
      <c r="I57" s="104"/>
      <c r="J57" s="102">
        <f>L57+O57</f>
        <v>0</v>
      </c>
      <c r="K57" s="103"/>
      <c r="L57" s="104"/>
      <c r="M57" s="104"/>
      <c r="N57" s="104"/>
      <c r="O57" s="104"/>
      <c r="P57" s="102">
        <f>E57+J57</f>
        <v>9800000</v>
      </c>
      <c r="Q57" s="34"/>
      <c r="R57" s="6"/>
      <c r="S57" s="34"/>
      <c r="T57" s="2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</row>
    <row r="58" spans="1:80" customHeight="1" ht="23.45" s="35" customFormat="1">
      <c r="A58" s="98" t="s">
        <v>150</v>
      </c>
      <c r="B58" s="98" t="s">
        <v>151</v>
      </c>
      <c r="C58" s="98" t="s">
        <v>152</v>
      </c>
      <c r="D58" s="99" t="s">
        <v>153</v>
      </c>
      <c r="E58" s="102">
        <f>F58+I58</f>
        <v>4900000</v>
      </c>
      <c r="F58" s="100">
        <v>4900000.0</v>
      </c>
      <c r="G58" s="104"/>
      <c r="H58" s="104"/>
      <c r="I58" s="104"/>
      <c r="J58" s="102">
        <f>L58+O58</f>
        <v>0</v>
      </c>
      <c r="K58" s="103"/>
      <c r="L58" s="104"/>
      <c r="M58" s="104"/>
      <c r="N58" s="104"/>
      <c r="O58" s="104"/>
      <c r="P58" s="102">
        <f>E58+J58</f>
        <v>4900000</v>
      </c>
      <c r="Q58" s="34"/>
      <c r="R58" s="6"/>
      <c r="S58" s="34"/>
      <c r="T58" s="2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</row>
    <row r="59" spans="1:80" customHeight="1" ht="30" s="35" customFormat="1">
      <c r="A59" s="98" t="s">
        <v>154</v>
      </c>
      <c r="B59" s="98" t="s">
        <v>155</v>
      </c>
      <c r="C59" s="98" t="s">
        <v>156</v>
      </c>
      <c r="D59" s="99" t="s">
        <v>157</v>
      </c>
      <c r="E59" s="102">
        <f>F59+I59</f>
        <v>36683200</v>
      </c>
      <c r="F59" s="100">
        <v>36683200</v>
      </c>
      <c r="G59" s="100"/>
      <c r="H59" s="100"/>
      <c r="I59" s="100"/>
      <c r="J59" s="102">
        <f>L59+O59</f>
        <v>0</v>
      </c>
      <c r="K59" s="103"/>
      <c r="L59" s="100"/>
      <c r="M59" s="100"/>
      <c r="N59" s="100"/>
      <c r="O59" s="100"/>
      <c r="P59" s="102">
        <f>E59+J59</f>
        <v>36683200</v>
      </c>
      <c r="Q59" s="34"/>
      <c r="R59" s="6"/>
      <c r="S59" s="34"/>
      <c r="T59" s="2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</row>
    <row r="60" spans="1:80" customHeight="1" ht="35.45" s="35" customFormat="1">
      <c r="A60" s="98" t="s">
        <v>158</v>
      </c>
      <c r="B60" s="98" t="s">
        <v>159</v>
      </c>
      <c r="C60" s="98" t="s">
        <v>160</v>
      </c>
      <c r="D60" s="99" t="s">
        <v>161</v>
      </c>
      <c r="E60" s="102">
        <f>F60+I60</f>
        <v>7800000</v>
      </c>
      <c r="F60" s="100">
        <v>7800000.0</v>
      </c>
      <c r="G60" s="104"/>
      <c r="H60" s="104"/>
      <c r="I60" s="104"/>
      <c r="J60" s="102">
        <f>L60+O60</f>
        <v>0</v>
      </c>
      <c r="K60" s="103"/>
      <c r="L60" s="104"/>
      <c r="M60" s="104"/>
      <c r="N60" s="104"/>
      <c r="O60" s="103"/>
      <c r="P60" s="102">
        <f>E60+J60</f>
        <v>7800000</v>
      </c>
      <c r="Q60" s="34"/>
      <c r="R60" s="6"/>
      <c r="S60" s="34"/>
      <c r="T60" s="2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</row>
    <row r="61" spans="1:80" customHeight="1" ht="31.15" s="35" customFormat="1">
      <c r="A61" s="98" t="s">
        <v>162</v>
      </c>
      <c r="B61" s="98" t="s">
        <v>163</v>
      </c>
      <c r="C61" s="98" t="s">
        <v>164</v>
      </c>
      <c r="D61" s="99" t="s">
        <v>165</v>
      </c>
      <c r="E61" s="102">
        <f>F61+I61</f>
        <v>1500000</v>
      </c>
      <c r="F61" s="100">
        <v>1500000</v>
      </c>
      <c r="G61" s="104"/>
      <c r="H61" s="104"/>
      <c r="I61" s="104"/>
      <c r="J61" s="102">
        <f>L61+O61</f>
        <v>0</v>
      </c>
      <c r="K61" s="103"/>
      <c r="L61" s="104"/>
      <c r="M61" s="104"/>
      <c r="N61" s="104"/>
      <c r="O61" s="104"/>
      <c r="P61" s="102">
        <f>E61+J61</f>
        <v>1500000</v>
      </c>
      <c r="Q61" s="34"/>
      <c r="R61" s="6"/>
      <c r="S61" s="34"/>
      <c r="T61" s="2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</row>
    <row r="62" spans="1:80" customHeight="1" ht="41.45" s="35" customFormat="1">
      <c r="A62" s="98" t="s">
        <v>166</v>
      </c>
      <c r="B62" s="98" t="s">
        <v>167</v>
      </c>
      <c r="C62" s="98" t="s">
        <v>168</v>
      </c>
      <c r="D62" s="99" t="s">
        <v>169</v>
      </c>
      <c r="E62" s="102">
        <f>F62+I62</f>
        <v>460000</v>
      </c>
      <c r="F62" s="100">
        <v>460000</v>
      </c>
      <c r="G62" s="104"/>
      <c r="H62" s="104"/>
      <c r="I62" s="104"/>
      <c r="J62" s="102">
        <f>L62+O62</f>
        <v>0</v>
      </c>
      <c r="K62" s="103"/>
      <c r="L62" s="104"/>
      <c r="M62" s="104"/>
      <c r="N62" s="104"/>
      <c r="O62" s="104"/>
      <c r="P62" s="102">
        <f>E62+J62</f>
        <v>460000</v>
      </c>
      <c r="Q62" s="34"/>
      <c r="R62" s="6"/>
      <c r="S62" s="34"/>
      <c r="T62" s="2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</row>
    <row r="63" spans="1:80" customHeight="1" ht="43.15" s="35" customFormat="1">
      <c r="A63" s="79" t="s">
        <v>170</v>
      </c>
      <c r="B63" s="79" t="s">
        <v>171</v>
      </c>
      <c r="C63" s="79" t="s">
        <v>172</v>
      </c>
      <c r="D63" s="80" t="s">
        <v>173</v>
      </c>
      <c r="E63" s="102">
        <f>F63+I63</f>
        <v>5000000</v>
      </c>
      <c r="F63" s="100">
        <v>5000000.0</v>
      </c>
      <c r="G63" s="104">
        <v>3000000.0</v>
      </c>
      <c r="H63" s="104">
        <v>190000</v>
      </c>
      <c r="I63" s="104"/>
      <c r="J63" s="102">
        <f>L63+O63</f>
        <v>58000</v>
      </c>
      <c r="K63" s="103"/>
      <c r="L63" s="104">
        <v>58000</v>
      </c>
      <c r="M63" s="104"/>
      <c r="N63" s="104"/>
      <c r="O63" s="104"/>
      <c r="P63" s="102">
        <f>E63+J63</f>
        <v>5058000</v>
      </c>
      <c r="Q63" s="34"/>
      <c r="R63" s="6"/>
      <c r="S63" s="34"/>
      <c r="T63" s="2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</row>
    <row r="64" spans="1:80" customHeight="1" ht="34.15" s="35" customFormat="1">
      <c r="A64" s="79" t="s">
        <v>174</v>
      </c>
      <c r="B64" s="79" t="s">
        <v>175</v>
      </c>
      <c r="C64" s="79" t="s">
        <v>172</v>
      </c>
      <c r="D64" s="81" t="s">
        <v>176</v>
      </c>
      <c r="E64" s="102">
        <f>F64+I64</f>
        <v>66302000</v>
      </c>
      <c r="F64" s="100">
        <v>65552000.0</v>
      </c>
      <c r="G64" s="104"/>
      <c r="H64" s="104"/>
      <c r="I64" s="104">
        <v>750000</v>
      </c>
      <c r="J64" s="102">
        <f>L64+O64</f>
        <v>0</v>
      </c>
      <c r="K64" s="103"/>
      <c r="L64" s="104"/>
      <c r="M64" s="104"/>
      <c r="N64" s="104"/>
      <c r="O64" s="100"/>
      <c r="P64" s="102">
        <f>E64+J64</f>
        <v>66302000</v>
      </c>
      <c r="Q64" s="34"/>
      <c r="R64" s="6"/>
      <c r="S64" s="34"/>
      <c r="T64" s="2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</row>
    <row r="65" spans="1:80" customHeight="1" ht="45.6" s="35" customFormat="1">
      <c r="A65" s="66" t="s">
        <v>177</v>
      </c>
      <c r="B65" s="66"/>
      <c r="C65" s="66"/>
      <c r="D65" s="74" t="s">
        <v>178</v>
      </c>
      <c r="E65" s="102">
        <f>E66</f>
        <v>266431000</v>
      </c>
      <c r="F65" s="102">
        <f>F66</f>
        <v>263431000</v>
      </c>
      <c r="G65" s="102">
        <f>G66</f>
        <v>144127400</v>
      </c>
      <c r="H65" s="102">
        <f>H66</f>
        <v>35687300</v>
      </c>
      <c r="I65" s="102">
        <f>I66</f>
        <v>3000000</v>
      </c>
      <c r="J65" s="102">
        <f>L65+O65</f>
        <v>45185100</v>
      </c>
      <c r="K65" s="102">
        <f>K66</f>
        <v>0</v>
      </c>
      <c r="L65" s="102">
        <f>L66</f>
        <v>33742700</v>
      </c>
      <c r="M65" s="102">
        <f>M66</f>
        <v>0</v>
      </c>
      <c r="N65" s="102">
        <f>N66</f>
        <v>80000</v>
      </c>
      <c r="O65" s="102">
        <f>O66</f>
        <v>11442400</v>
      </c>
      <c r="P65" s="102">
        <f>E65+J65</f>
        <v>311616100</v>
      </c>
      <c r="Q65" s="32"/>
      <c r="R65" s="128"/>
      <c r="S65" s="130"/>
      <c r="T65" s="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1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</row>
    <row r="66" spans="1:80" customHeight="1" ht="48.6" s="35" customFormat="1">
      <c r="A66" s="66" t="s">
        <v>179</v>
      </c>
      <c r="B66" s="66"/>
      <c r="C66" s="66"/>
      <c r="D66" s="74" t="s">
        <v>178</v>
      </c>
      <c r="E66" s="102">
        <f>E67+E68+E69+E70+E71+E72+E74+E75+E76+E77</f>
        <v>266431000</v>
      </c>
      <c r="F66" s="102">
        <f>F67+F68+F69+F70+F71+F72+F74+F75+F76+F77</f>
        <v>263431000</v>
      </c>
      <c r="G66" s="102">
        <f>G67+G68+G69+G70+G71+G72+G74+G75+G76+G77</f>
        <v>144127400</v>
      </c>
      <c r="H66" s="102">
        <f>H67+H68+H69+H70+H71+H72+H74+H75+H76+H77</f>
        <v>35687300</v>
      </c>
      <c r="I66" s="102">
        <f>I67+I68+I69+I70+I71+I72+I74+I75+I76+I77</f>
        <v>3000000</v>
      </c>
      <c r="J66" s="102">
        <f>J67+J68+J69+J70+J71+J72+J74+J75+J76+J77</f>
        <v>45185100</v>
      </c>
      <c r="K66" s="102">
        <f>K67+K68+K69+K70+K71+K72+K74+K75+K76+K77</f>
        <v>0</v>
      </c>
      <c r="L66" s="102">
        <f>L67+L68+L69+L70+L71+L72+L74+L75+L76+L77</f>
        <v>33742700</v>
      </c>
      <c r="M66" s="102">
        <f>M67+M68+M69+M70+M71+M72+M74+M75+M76+M77</f>
        <v>0</v>
      </c>
      <c r="N66" s="102">
        <f>N67+N68+N69+N70+N71+N72+N74+N75+N76+N77</f>
        <v>80000</v>
      </c>
      <c r="O66" s="102">
        <f>O67+O68+O69+O70+O71+O72+O74+O75+O76+O77</f>
        <v>11442400</v>
      </c>
      <c r="P66" s="102">
        <f>P67+P68+P69+P70+P71+P72+P74+P75+P76+P77</f>
        <v>311616100</v>
      </c>
      <c r="Q66" s="32"/>
      <c r="R66" s="33"/>
      <c r="S66" s="32"/>
      <c r="T66" s="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1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</row>
    <row r="67" spans="1:80" customHeight="1" ht="62.25" s="35" customFormat="1">
      <c r="A67" s="106" t="s">
        <v>180</v>
      </c>
      <c r="B67" s="106" t="s">
        <v>181</v>
      </c>
      <c r="C67" s="106" t="s">
        <v>182</v>
      </c>
      <c r="D67" s="84" t="s">
        <v>183</v>
      </c>
      <c r="E67" s="102">
        <f>F67+I67</f>
        <v>35162700</v>
      </c>
      <c r="F67" s="101">
        <v>35162700</v>
      </c>
      <c r="G67" s="101">
        <v>22772000</v>
      </c>
      <c r="H67" s="101">
        <v>3710000.0</v>
      </c>
      <c r="I67" s="101"/>
      <c r="J67" s="102">
        <f>L67+O67</f>
        <v>3225400</v>
      </c>
      <c r="K67" s="103"/>
      <c r="L67" s="103">
        <v>3160000.0</v>
      </c>
      <c r="M67" s="101"/>
      <c r="N67" s="101">
        <v>80000</v>
      </c>
      <c r="O67" s="101">
        <v>65400</v>
      </c>
      <c r="P67" s="102">
        <f>E67+J67</f>
        <v>38388100</v>
      </c>
      <c r="Q67" s="2"/>
      <c r="R67" s="6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</row>
    <row r="68" spans="1:80" customHeight="1" ht="110.45" s="35" customFormat="1">
      <c r="A68" s="106" t="s">
        <v>184</v>
      </c>
      <c r="B68" s="106" t="s">
        <v>185</v>
      </c>
      <c r="C68" s="106" t="s">
        <v>68</v>
      </c>
      <c r="D68" s="84" t="s">
        <v>186</v>
      </c>
      <c r="E68" s="102">
        <f>F68+I68</f>
        <v>183520400</v>
      </c>
      <c r="F68" s="100">
        <v>183520400</v>
      </c>
      <c r="G68" s="100">
        <v>108096100</v>
      </c>
      <c r="H68" s="100">
        <v>30853300</v>
      </c>
      <c r="I68" s="100"/>
      <c r="J68" s="102">
        <f>L68+O68</f>
        <v>41959700</v>
      </c>
      <c r="K68" s="103"/>
      <c r="L68" s="104">
        <v>30582700</v>
      </c>
      <c r="M68" s="100"/>
      <c r="N68" s="100"/>
      <c r="O68" s="100">
        <v>11377000</v>
      </c>
      <c r="P68" s="102">
        <f>E68+J68</f>
        <v>225480100</v>
      </c>
      <c r="Q68" s="2"/>
      <c r="R68" s="6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</row>
    <row r="69" spans="1:80" customHeight="1" ht="49.9" s="35" customFormat="1">
      <c r="A69" s="106" t="s">
        <v>187</v>
      </c>
      <c r="B69" s="106" t="s">
        <v>188</v>
      </c>
      <c r="C69" s="106" t="s">
        <v>182</v>
      </c>
      <c r="D69" s="84" t="s">
        <v>189</v>
      </c>
      <c r="E69" s="102">
        <f>F69+I69</f>
        <v>10846000</v>
      </c>
      <c r="F69" s="100">
        <v>10846000</v>
      </c>
      <c r="G69" s="100">
        <v>7373800</v>
      </c>
      <c r="H69" s="100">
        <v>503200</v>
      </c>
      <c r="I69" s="100"/>
      <c r="J69" s="102">
        <f>L69+O69</f>
        <v>0</v>
      </c>
      <c r="K69" s="103"/>
      <c r="L69" s="104"/>
      <c r="M69" s="100"/>
      <c r="N69" s="100"/>
      <c r="O69" s="100"/>
      <c r="P69" s="102">
        <f>E69+J69</f>
        <v>10846000</v>
      </c>
      <c r="Q69" s="2"/>
      <c r="R69" s="6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</row>
    <row r="70" spans="1:80" customHeight="1" ht="115.15" s="35" customFormat="1">
      <c r="A70" s="106" t="s">
        <v>190</v>
      </c>
      <c r="B70" s="106" t="s">
        <v>191</v>
      </c>
      <c r="C70" s="106" t="s">
        <v>124</v>
      </c>
      <c r="D70" s="107" t="s">
        <v>192</v>
      </c>
      <c r="E70" s="102">
        <f>F70+I70</f>
        <v>3726500</v>
      </c>
      <c r="F70" s="101">
        <v>3726500</v>
      </c>
      <c r="G70" s="101">
        <v>2817500</v>
      </c>
      <c r="H70" s="101">
        <v>101500</v>
      </c>
      <c r="I70" s="101"/>
      <c r="J70" s="102">
        <f>L70+O70</f>
        <v>0</v>
      </c>
      <c r="K70" s="103"/>
      <c r="L70" s="104"/>
      <c r="M70" s="100"/>
      <c r="N70" s="100"/>
      <c r="O70" s="100"/>
      <c r="P70" s="102">
        <f>E70+J70</f>
        <v>3726500</v>
      </c>
      <c r="Q70" s="2"/>
      <c r="R70" s="6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</row>
    <row r="71" spans="1:80" customHeight="1" ht="106.15" s="35" customFormat="1">
      <c r="A71" s="106" t="s">
        <v>193</v>
      </c>
      <c r="B71" s="106" t="s">
        <v>123</v>
      </c>
      <c r="C71" s="106" t="s">
        <v>124</v>
      </c>
      <c r="D71" s="107" t="s">
        <v>125</v>
      </c>
      <c r="E71" s="102">
        <f>F71+I71</f>
        <v>5000000</v>
      </c>
      <c r="F71" s="101">
        <v>5000000.0</v>
      </c>
      <c r="G71" s="101"/>
      <c r="H71" s="101"/>
      <c r="I71" s="101"/>
      <c r="J71" s="102">
        <f>L71+O71</f>
        <v>0</v>
      </c>
      <c r="K71" s="103"/>
      <c r="L71" s="104"/>
      <c r="M71" s="100"/>
      <c r="N71" s="100"/>
      <c r="O71" s="100"/>
      <c r="P71" s="102">
        <f>E71+J71</f>
        <v>5000000</v>
      </c>
      <c r="Q71" s="2"/>
      <c r="R71" s="6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</row>
    <row r="72" spans="1:80" customHeight="1" ht="49.9" s="35" customFormat="1">
      <c r="A72" s="106" t="s">
        <v>194</v>
      </c>
      <c r="B72" s="106" t="s">
        <v>195</v>
      </c>
      <c r="C72" s="106"/>
      <c r="D72" s="107" t="s">
        <v>196</v>
      </c>
      <c r="E72" s="102">
        <f>F72+I72</f>
        <v>635000</v>
      </c>
      <c r="F72" s="100">
        <v>635000</v>
      </c>
      <c r="G72" s="100"/>
      <c r="H72" s="100"/>
      <c r="I72" s="100"/>
      <c r="J72" s="102">
        <f>L72+O72</f>
        <v>0</v>
      </c>
      <c r="K72" s="103"/>
      <c r="L72" s="104"/>
      <c r="M72" s="100"/>
      <c r="N72" s="100"/>
      <c r="O72" s="100"/>
      <c r="P72" s="102">
        <f>E72+J72</f>
        <v>635000</v>
      </c>
      <c r="Q72" s="2"/>
      <c r="R72" s="6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</row>
    <row r="73" spans="1:80" customHeight="1" ht="68.45" s="35" customFormat="1">
      <c r="A73" s="106" t="s">
        <v>197</v>
      </c>
      <c r="B73" s="106" t="s">
        <v>198</v>
      </c>
      <c r="C73" s="106" t="s">
        <v>182</v>
      </c>
      <c r="D73" s="108" t="s">
        <v>199</v>
      </c>
      <c r="E73" s="102">
        <f>F73+I73</f>
        <v>635000</v>
      </c>
      <c r="F73" s="100">
        <v>635000</v>
      </c>
      <c r="G73" s="100"/>
      <c r="H73" s="100"/>
      <c r="I73" s="100"/>
      <c r="J73" s="102">
        <f>L73+O73</f>
        <v>0</v>
      </c>
      <c r="K73" s="103"/>
      <c r="L73" s="104"/>
      <c r="M73" s="100"/>
      <c r="N73" s="100"/>
      <c r="O73" s="100"/>
      <c r="P73" s="102">
        <f>E73+J73</f>
        <v>635000</v>
      </c>
      <c r="Q73" s="2"/>
      <c r="R73" s="6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</row>
    <row r="74" spans="1:80" customHeight="1" ht="66" s="35" customFormat="1">
      <c r="A74" s="106" t="s">
        <v>200</v>
      </c>
      <c r="B74" s="97">
        <v>3241</v>
      </c>
      <c r="C74" s="106" t="s">
        <v>91</v>
      </c>
      <c r="D74" s="83" t="s">
        <v>201</v>
      </c>
      <c r="E74" s="102">
        <f>F74+I74</f>
        <v>4946200</v>
      </c>
      <c r="F74" s="100">
        <v>4946200</v>
      </c>
      <c r="G74" s="100">
        <v>3068000.0</v>
      </c>
      <c r="H74" s="100">
        <v>519300</v>
      </c>
      <c r="I74" s="100"/>
      <c r="J74" s="102">
        <f>L74+O74</f>
        <v>0</v>
      </c>
      <c r="K74" s="103"/>
      <c r="L74" s="104"/>
      <c r="M74" s="100"/>
      <c r="N74" s="100"/>
      <c r="O74" s="100"/>
      <c r="P74" s="102">
        <f>E74+J74</f>
        <v>4946200</v>
      </c>
      <c r="Q74" s="2"/>
      <c r="R74" s="6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</row>
    <row r="75" spans="1:80" customHeight="1" ht="54" s="35" customFormat="1">
      <c r="A75" s="106" t="s">
        <v>202</v>
      </c>
      <c r="B75" s="106" t="s">
        <v>203</v>
      </c>
      <c r="C75" s="106" t="s">
        <v>91</v>
      </c>
      <c r="D75" s="83" t="s">
        <v>204</v>
      </c>
      <c r="E75" s="102">
        <f>F75+I75</f>
        <v>18340000</v>
      </c>
      <c r="F75" s="100">
        <v>15340000.0</v>
      </c>
      <c r="G75" s="100"/>
      <c r="H75" s="100"/>
      <c r="I75" s="100">
        <v>3000000.0</v>
      </c>
      <c r="J75" s="102">
        <f>L75+O75</f>
        <v>0</v>
      </c>
      <c r="K75" s="103"/>
      <c r="L75" s="101"/>
      <c r="M75" s="101"/>
      <c r="N75" s="101"/>
      <c r="O75" s="101"/>
      <c r="P75" s="102">
        <f>E75+J75</f>
        <v>18340000</v>
      </c>
      <c r="Q75" s="2"/>
      <c r="R75" s="6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</row>
    <row r="76" spans="1:80" customHeight="1" ht="112.15" hidden="true" s="35" customFormat="1">
      <c r="A76" s="106" t="s">
        <v>205</v>
      </c>
      <c r="B76" s="106" t="s">
        <v>206</v>
      </c>
      <c r="C76" s="106" t="s">
        <v>37</v>
      </c>
      <c r="D76" s="108" t="s">
        <v>207</v>
      </c>
      <c r="E76" s="132">
        <f>F76+I76</f>
        <v>0</v>
      </c>
      <c r="F76" s="133"/>
      <c r="G76" s="133"/>
      <c r="H76" s="133"/>
      <c r="I76" s="131"/>
      <c r="J76" s="102">
        <f>L76+O76</f>
        <v>0</v>
      </c>
      <c r="K76" s="101"/>
      <c r="L76" s="104"/>
      <c r="M76" s="100"/>
      <c r="N76" s="100"/>
      <c r="O76" s="101"/>
      <c r="P76" s="102">
        <f>E76+J76</f>
        <v>0</v>
      </c>
      <c r="Q76" s="2"/>
      <c r="R76" s="6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</row>
    <row r="77" spans="1:80" customHeight="1" ht="48.6" s="35" customFormat="1">
      <c r="A77" s="66" t="s">
        <v>208</v>
      </c>
      <c r="B77" s="66" t="s">
        <v>209</v>
      </c>
      <c r="C77" s="70" t="s">
        <v>37</v>
      </c>
      <c r="D77" s="105" t="s">
        <v>210</v>
      </c>
      <c r="E77" s="102">
        <f>SUM(E78:E80)</f>
        <v>4254200</v>
      </c>
      <c r="F77" s="102">
        <f>SUM(F78:F80)</f>
        <v>4254200</v>
      </c>
      <c r="G77" s="102">
        <f>SUM(G78:G80)</f>
        <v>0</v>
      </c>
      <c r="H77" s="102">
        <f>SUM(H78:H80)</f>
        <v>0</v>
      </c>
      <c r="I77" s="102">
        <f>SUM(I78:I80)</f>
        <v>0</v>
      </c>
      <c r="J77" s="102">
        <f>SUM(J78:J80)</f>
        <v>0</v>
      </c>
      <c r="K77" s="102">
        <f>SUM(K78:K80)</f>
        <v>0</v>
      </c>
      <c r="L77" s="102">
        <f>SUM(L78:L80)</f>
        <v>0</v>
      </c>
      <c r="M77" s="102">
        <f>SUM(M78:M80)</f>
        <v>0</v>
      </c>
      <c r="N77" s="102">
        <f>SUM(N78:N80)</f>
        <v>0</v>
      </c>
      <c r="O77" s="102">
        <f>SUM(O78:O80)</f>
        <v>0</v>
      </c>
      <c r="P77" s="102">
        <f>E77+J77</f>
        <v>4254200</v>
      </c>
      <c r="Q77" s="2"/>
      <c r="R77" s="6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</row>
    <row r="78" spans="1:80" customHeight="1" ht="30.75" s="35" customFormat="1">
      <c r="A78" s="106"/>
      <c r="B78" s="106"/>
      <c r="C78" s="98"/>
      <c r="D78" s="82" t="s">
        <v>211</v>
      </c>
      <c r="E78" s="102">
        <f>F78+I78</f>
        <v>1872000</v>
      </c>
      <c r="F78" s="100">
        <v>1872000</v>
      </c>
      <c r="G78" s="100"/>
      <c r="H78" s="100"/>
      <c r="I78" s="101"/>
      <c r="J78" s="102">
        <f>L78+O78</f>
        <v>0</v>
      </c>
      <c r="K78" s="101"/>
      <c r="L78" s="104"/>
      <c r="M78" s="100"/>
      <c r="N78" s="100"/>
      <c r="O78" s="101"/>
      <c r="P78" s="102">
        <f>E78+J78</f>
        <v>1872000</v>
      </c>
      <c r="Q78" s="2"/>
      <c r="R78" s="6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</row>
    <row r="79" spans="1:80" customHeight="1" ht="68.45" s="35" customFormat="1">
      <c r="A79" s="106"/>
      <c r="B79" s="106"/>
      <c r="C79" s="98"/>
      <c r="D79" s="82" t="s">
        <v>212</v>
      </c>
      <c r="E79" s="102">
        <f>F79+I79</f>
        <v>800000</v>
      </c>
      <c r="F79" s="100">
        <v>800000</v>
      </c>
      <c r="G79" s="100"/>
      <c r="H79" s="100"/>
      <c r="I79" s="101"/>
      <c r="J79" s="102">
        <f>L79+O79</f>
        <v>0</v>
      </c>
      <c r="K79" s="101"/>
      <c r="L79" s="104"/>
      <c r="M79" s="100"/>
      <c r="N79" s="100"/>
      <c r="O79" s="101"/>
      <c r="P79" s="102">
        <f>E79+J79</f>
        <v>800000</v>
      </c>
      <c r="Q79" s="2"/>
      <c r="R79" s="6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</row>
    <row r="80" spans="1:80" customHeight="1" ht="45.6" s="35" customFormat="1">
      <c r="A80" s="106"/>
      <c r="B80" s="106"/>
      <c r="C80" s="98"/>
      <c r="D80" s="82" t="s">
        <v>213</v>
      </c>
      <c r="E80" s="102">
        <f>F80+I80</f>
        <v>1582200</v>
      </c>
      <c r="F80" s="100">
        <v>1582200</v>
      </c>
      <c r="G80" s="100"/>
      <c r="H80" s="100"/>
      <c r="I80" s="101"/>
      <c r="J80" s="102">
        <f>L80+O80</f>
        <v>0</v>
      </c>
      <c r="K80" s="101"/>
      <c r="L80" s="104"/>
      <c r="M80" s="100"/>
      <c r="N80" s="100"/>
      <c r="O80" s="101"/>
      <c r="P80" s="102">
        <f>E80+J80</f>
        <v>1582200</v>
      </c>
      <c r="Q80" s="2"/>
      <c r="R80" s="6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  <c r="BY80" s="34"/>
      <c r="BZ80" s="34"/>
      <c r="CA80" s="34"/>
      <c r="CB80" s="34"/>
    </row>
    <row r="81" spans="1:80" customHeight="1" ht="39.75" s="35" customFormat="1">
      <c r="A81" s="66" t="s">
        <v>214</v>
      </c>
      <c r="B81" s="66"/>
      <c r="C81" s="66"/>
      <c r="D81" s="74" t="s">
        <v>215</v>
      </c>
      <c r="E81" s="102">
        <f>E82</f>
        <v>43639500</v>
      </c>
      <c r="F81" s="102">
        <f>F82</f>
        <v>43639500</v>
      </c>
      <c r="G81" s="102">
        <f>G82</f>
        <v>24810000</v>
      </c>
      <c r="H81" s="102">
        <f>H82</f>
        <v>5399400</v>
      </c>
      <c r="I81" s="102">
        <f>I82</f>
        <v>0</v>
      </c>
      <c r="J81" s="102">
        <f>J82</f>
        <v>0</v>
      </c>
      <c r="K81" s="102">
        <f>K82</f>
        <v>0</v>
      </c>
      <c r="L81" s="102">
        <f>L82</f>
        <v>0</v>
      </c>
      <c r="M81" s="102">
        <f>M82</f>
        <v>0</v>
      </c>
      <c r="N81" s="102">
        <f>N82</f>
        <v>0</v>
      </c>
      <c r="O81" s="102">
        <f>O82</f>
        <v>0</v>
      </c>
      <c r="P81" s="102">
        <f>E81+J81</f>
        <v>43639500</v>
      </c>
      <c r="Q81" s="32"/>
      <c r="R81" s="53"/>
      <c r="S81" s="130"/>
      <c r="T81" s="2"/>
      <c r="U81" s="32"/>
      <c r="V81" s="32"/>
      <c r="W81" s="32"/>
      <c r="X81" s="32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  <c r="BY81" s="34"/>
      <c r="BZ81" s="34"/>
      <c r="CA81" s="34"/>
      <c r="CB81" s="34"/>
    </row>
    <row r="82" spans="1:80" customHeight="1" ht="38.25" s="35" customFormat="1">
      <c r="A82" s="66" t="s">
        <v>216</v>
      </c>
      <c r="B82" s="66"/>
      <c r="C82" s="66"/>
      <c r="D82" s="74" t="s">
        <v>215</v>
      </c>
      <c r="E82" s="102">
        <f>E83+E84+E85</f>
        <v>43639500</v>
      </c>
      <c r="F82" s="102">
        <f>F83+F84+F85</f>
        <v>43639500</v>
      </c>
      <c r="G82" s="102">
        <f>G83+G84+G85</f>
        <v>24810000</v>
      </c>
      <c r="H82" s="102">
        <f>H83+H84+H85</f>
        <v>5399400</v>
      </c>
      <c r="I82" s="102">
        <f>I83+I84+I85</f>
        <v>0</v>
      </c>
      <c r="J82" s="102">
        <f>J83+J84+J85</f>
        <v>0</v>
      </c>
      <c r="K82" s="102">
        <f>K83+K84+K85</f>
        <v>0</v>
      </c>
      <c r="L82" s="102">
        <f>L83+L84+L85</f>
        <v>0</v>
      </c>
      <c r="M82" s="102">
        <f>M83+M84+M85</f>
        <v>0</v>
      </c>
      <c r="N82" s="102">
        <f>N83+N84+N85</f>
        <v>0</v>
      </c>
      <c r="O82" s="102">
        <f>O83+O84+O85</f>
        <v>0</v>
      </c>
      <c r="P82" s="102">
        <f>P83+P84+P85</f>
        <v>43639500</v>
      </c>
      <c r="Q82" s="32"/>
      <c r="R82" s="33"/>
      <c r="S82" s="32"/>
      <c r="T82" s="2"/>
      <c r="U82" s="32"/>
      <c r="V82" s="32"/>
      <c r="W82" s="32"/>
      <c r="X82" s="32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4"/>
      <c r="CA82" s="34"/>
      <c r="CB82" s="34"/>
    </row>
    <row r="83" spans="1:80" customHeight="1" ht="106.15" s="35" customFormat="1">
      <c r="A83" s="106" t="s">
        <v>217</v>
      </c>
      <c r="B83" s="106" t="s">
        <v>218</v>
      </c>
      <c r="C83" s="106" t="s">
        <v>124</v>
      </c>
      <c r="D83" s="82" t="s">
        <v>219</v>
      </c>
      <c r="E83" s="102">
        <f>F83+I83</f>
        <v>20387800</v>
      </c>
      <c r="F83" s="100">
        <v>20387800</v>
      </c>
      <c r="G83" s="100">
        <v>12210000</v>
      </c>
      <c r="H83" s="100">
        <v>2101400.0</v>
      </c>
      <c r="I83" s="100"/>
      <c r="J83" s="102">
        <f>L83+O83</f>
        <v>0</v>
      </c>
      <c r="K83" s="103"/>
      <c r="L83" s="104"/>
      <c r="M83" s="100"/>
      <c r="N83" s="100"/>
      <c r="O83" s="100"/>
      <c r="P83" s="102">
        <f>E83+J83</f>
        <v>20387800</v>
      </c>
      <c r="Q83" s="2"/>
      <c r="R83" s="6"/>
      <c r="S83" s="2"/>
      <c r="T83" s="2"/>
      <c r="U83" s="2"/>
      <c r="V83" s="2"/>
      <c r="W83" s="2"/>
      <c r="X83" s="2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BY83" s="34"/>
      <c r="BZ83" s="34"/>
      <c r="CA83" s="34"/>
      <c r="CB83" s="34"/>
    </row>
    <row r="84" spans="1:80" customHeight="1" ht="51.6" s="35" customFormat="1">
      <c r="A84" s="106" t="s">
        <v>220</v>
      </c>
      <c r="B84" s="106" t="s">
        <v>221</v>
      </c>
      <c r="C84" s="106" t="s">
        <v>124</v>
      </c>
      <c r="D84" s="82" t="s">
        <v>222</v>
      </c>
      <c r="E84" s="102">
        <f>F84+I84</f>
        <v>110000</v>
      </c>
      <c r="F84" s="100">
        <v>110000</v>
      </c>
      <c r="G84" s="100"/>
      <c r="H84" s="100"/>
      <c r="I84" s="100"/>
      <c r="J84" s="102">
        <f>L84+O84</f>
        <v>0</v>
      </c>
      <c r="K84" s="103"/>
      <c r="L84" s="104"/>
      <c r="M84" s="100"/>
      <c r="N84" s="100"/>
      <c r="O84" s="100"/>
      <c r="P84" s="102">
        <f>E84+J84</f>
        <v>110000</v>
      </c>
      <c r="Q84" s="2"/>
      <c r="R84" s="6"/>
      <c r="S84" s="2"/>
      <c r="T84" s="2"/>
      <c r="U84" s="2"/>
      <c r="V84" s="2"/>
      <c r="W84" s="2"/>
      <c r="X84" s="2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</row>
    <row r="85" spans="1:80" customHeight="1" ht="65.45" s="35" customFormat="1">
      <c r="A85" s="106" t="s">
        <v>223</v>
      </c>
      <c r="B85" s="155">
        <v>3241</v>
      </c>
      <c r="C85" s="106" t="s">
        <v>91</v>
      </c>
      <c r="D85" s="83" t="s">
        <v>201</v>
      </c>
      <c r="E85" s="102">
        <f>F85+I85</f>
        <v>23141700</v>
      </c>
      <c r="F85" s="100">
        <v>23141700</v>
      </c>
      <c r="G85" s="100">
        <v>12600000.0</v>
      </c>
      <c r="H85" s="100">
        <v>3298000.0</v>
      </c>
      <c r="I85" s="100"/>
      <c r="J85" s="102">
        <f>L85+O85</f>
        <v>0</v>
      </c>
      <c r="K85" s="103"/>
      <c r="L85" s="104"/>
      <c r="M85" s="100"/>
      <c r="N85" s="100"/>
      <c r="O85" s="100"/>
      <c r="P85" s="102">
        <f>E85+J85</f>
        <v>23141700</v>
      </c>
      <c r="Q85" s="2"/>
      <c r="R85" s="6"/>
      <c r="S85" s="2"/>
      <c r="T85" s="2"/>
      <c r="U85" s="2"/>
      <c r="V85" s="2"/>
      <c r="W85" s="2"/>
      <c r="X85" s="2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</row>
    <row r="86" spans="1:80" customHeight="1" ht="48.6" s="35" customFormat="1">
      <c r="A86" s="66" t="s">
        <v>224</v>
      </c>
      <c r="B86" s="66"/>
      <c r="C86" s="66"/>
      <c r="D86" s="73" t="s">
        <v>225</v>
      </c>
      <c r="E86" s="102">
        <f>E87</f>
        <v>247443200</v>
      </c>
      <c r="F86" s="102">
        <f>F87</f>
        <v>247143200</v>
      </c>
      <c r="G86" s="102">
        <f>G87</f>
        <v>65932300</v>
      </c>
      <c r="H86" s="102">
        <f>H87</f>
        <v>10533600</v>
      </c>
      <c r="I86" s="102">
        <f>I87</f>
        <v>300000</v>
      </c>
      <c r="J86" s="102">
        <f>L86+O86</f>
        <v>4608800</v>
      </c>
      <c r="K86" s="102">
        <f>K87</f>
        <v>0</v>
      </c>
      <c r="L86" s="102">
        <f>L87</f>
        <v>3959600</v>
      </c>
      <c r="M86" s="102">
        <f>M87</f>
        <v>966900</v>
      </c>
      <c r="N86" s="102">
        <f>N87</f>
        <v>30000</v>
      </c>
      <c r="O86" s="102">
        <f>O87</f>
        <v>649200</v>
      </c>
      <c r="P86" s="102">
        <f>E86+J86</f>
        <v>252052000</v>
      </c>
      <c r="Q86" s="2"/>
      <c r="R86" s="53"/>
      <c r="S86" s="130"/>
      <c r="T86" s="2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</row>
    <row r="87" spans="1:80" customHeight="1" ht="52.9" s="35" customFormat="1">
      <c r="A87" s="66" t="s">
        <v>226</v>
      </c>
      <c r="B87" s="66"/>
      <c r="C87" s="66"/>
      <c r="D87" s="73" t="s">
        <v>225</v>
      </c>
      <c r="E87" s="102">
        <f>E88+E91+E92+E93+E94+E95+E96+E97</f>
        <v>247443200</v>
      </c>
      <c r="F87" s="102">
        <f>F88+F91+F92+F93+F94+F95+F96+F97</f>
        <v>247143200</v>
      </c>
      <c r="G87" s="102">
        <f>G88+G91+G92+G93+G94+G95+G96+G97</f>
        <v>65932300</v>
      </c>
      <c r="H87" s="102">
        <f>H88+H91+H92+H93+H94+H95+H96+H97</f>
        <v>10533600</v>
      </c>
      <c r="I87" s="102">
        <f>I88+I91+I92+I93+I94+I95+I96+I97</f>
        <v>300000</v>
      </c>
      <c r="J87" s="102">
        <f>J88+J91+J92+J93+J94+J95+J96+J97</f>
        <v>4608800</v>
      </c>
      <c r="K87" s="102">
        <f>K88+K91+K92+K93+K94+K95+K96+K97</f>
        <v>0</v>
      </c>
      <c r="L87" s="102">
        <f>L88+L91+L92+L93+L94+L95+L96+L97</f>
        <v>3959600</v>
      </c>
      <c r="M87" s="102">
        <f>M88+M91+M92+M93+M94+M95+M96+M97</f>
        <v>966900</v>
      </c>
      <c r="N87" s="102">
        <f>N88+N91+N92+N93+N94+N95+N96+N97</f>
        <v>30000</v>
      </c>
      <c r="O87" s="102">
        <f>O88+O91+O92+O93+O94+O95+O96+O97</f>
        <v>649200</v>
      </c>
      <c r="P87" s="102">
        <f>P88+P91+P92+P93+P94+P95+P96+P97</f>
        <v>252052000</v>
      </c>
      <c r="Q87" s="2"/>
      <c r="R87" s="53"/>
      <c r="S87" s="2"/>
      <c r="T87" s="2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</row>
    <row r="88" spans="1:80" customHeight="1" ht="38.45" s="35" customFormat="1">
      <c r="A88" s="98" t="s">
        <v>227</v>
      </c>
      <c r="B88" s="98" t="s">
        <v>101</v>
      </c>
      <c r="C88" s="98"/>
      <c r="D88" s="99" t="s">
        <v>102</v>
      </c>
      <c r="E88" s="102">
        <f>F88+I88</f>
        <v>77691800</v>
      </c>
      <c r="F88" s="100">
        <f>F89+F90</f>
        <v>77691800</v>
      </c>
      <c r="G88" s="100">
        <f>G89+G90</f>
        <v>0</v>
      </c>
      <c r="H88" s="100">
        <f>H89+H90</f>
        <v>0</v>
      </c>
      <c r="I88" s="100">
        <f>I89+I90</f>
        <v>0</v>
      </c>
      <c r="J88" s="102">
        <f>L88+O88</f>
        <v>905000</v>
      </c>
      <c r="K88" s="100">
        <f>K89+K90</f>
        <v>0</v>
      </c>
      <c r="L88" s="100">
        <f>L89+L90</f>
        <v>905000</v>
      </c>
      <c r="M88" s="100">
        <f>M89+M90</f>
        <v>0</v>
      </c>
      <c r="N88" s="100">
        <f>N89+N90</f>
        <v>0</v>
      </c>
      <c r="O88" s="100">
        <f>O89+O90</f>
        <v>0</v>
      </c>
      <c r="P88" s="102">
        <f>E88+J88</f>
        <v>78596800</v>
      </c>
      <c r="Q88" s="2"/>
      <c r="R88" s="6"/>
      <c r="S88" s="2"/>
      <c r="T88" s="2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</row>
    <row r="89" spans="1:80" customHeight="1" ht="54" s="35" customFormat="1">
      <c r="A89" s="98" t="s">
        <v>228</v>
      </c>
      <c r="B89" s="98" t="s">
        <v>104</v>
      </c>
      <c r="C89" s="98" t="s">
        <v>105</v>
      </c>
      <c r="D89" s="99" t="s">
        <v>106</v>
      </c>
      <c r="E89" s="102">
        <f>F89+I89</f>
        <v>77691800</v>
      </c>
      <c r="F89" s="100">
        <v>77691800</v>
      </c>
      <c r="G89" s="101"/>
      <c r="H89" s="101"/>
      <c r="I89" s="101"/>
      <c r="J89" s="102">
        <f>L89+O89</f>
        <v>905000</v>
      </c>
      <c r="K89" s="103"/>
      <c r="L89" s="100">
        <v>905000</v>
      </c>
      <c r="M89" s="100"/>
      <c r="N89" s="100"/>
      <c r="O89" s="100"/>
      <c r="P89" s="102">
        <f>E89+J89</f>
        <v>78596800</v>
      </c>
      <c r="Q89" s="2"/>
      <c r="R89" s="6"/>
      <c r="S89" s="2"/>
      <c r="T89" s="2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</row>
    <row r="90" spans="1:80" customHeight="1" ht="54" hidden="true" s="35" customFormat="1">
      <c r="A90" s="98" t="s">
        <v>229</v>
      </c>
      <c r="B90" s="98" t="s">
        <v>108</v>
      </c>
      <c r="C90" s="98" t="s">
        <v>105</v>
      </c>
      <c r="D90" s="99" t="s">
        <v>109</v>
      </c>
      <c r="E90" s="102">
        <f>F90+I90</f>
        <v>0</v>
      </c>
      <c r="F90" s="100"/>
      <c r="G90" s="101"/>
      <c r="H90" s="101"/>
      <c r="I90" s="101"/>
      <c r="J90" s="102">
        <f>L90+O90</f>
        <v>0</v>
      </c>
      <c r="K90" s="103"/>
      <c r="L90" s="104"/>
      <c r="M90" s="100"/>
      <c r="N90" s="100"/>
      <c r="O90" s="100"/>
      <c r="P90" s="102">
        <f>E90+J90</f>
        <v>0</v>
      </c>
      <c r="Q90" s="2"/>
      <c r="R90" s="6"/>
      <c r="S90" s="2"/>
      <c r="T90" s="2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</row>
    <row r="91" spans="1:80" customHeight="1" ht="34.15" s="35" customFormat="1">
      <c r="A91" s="106" t="s">
        <v>230</v>
      </c>
      <c r="B91" s="106" t="s">
        <v>231</v>
      </c>
      <c r="C91" s="106" t="s">
        <v>232</v>
      </c>
      <c r="D91" s="114" t="s">
        <v>233</v>
      </c>
      <c r="E91" s="102">
        <f>F91+I91</f>
        <v>36280200</v>
      </c>
      <c r="F91" s="100">
        <v>36280200</v>
      </c>
      <c r="G91" s="101"/>
      <c r="H91" s="101"/>
      <c r="I91" s="101"/>
      <c r="J91" s="102">
        <f>L91+O91</f>
        <v>0</v>
      </c>
      <c r="K91" s="103"/>
      <c r="L91" s="104"/>
      <c r="M91" s="100"/>
      <c r="N91" s="100"/>
      <c r="O91" s="60"/>
      <c r="P91" s="102">
        <f>E91+J91</f>
        <v>36280200</v>
      </c>
      <c r="Q91" s="2"/>
      <c r="R91" s="6"/>
      <c r="S91" s="2"/>
      <c r="T91" s="2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  <c r="CB91" s="34"/>
    </row>
    <row r="92" spans="1:80" customHeight="1" ht="68.45" s="35" customFormat="1">
      <c r="A92" s="106" t="s">
        <v>234</v>
      </c>
      <c r="B92" s="106" t="s">
        <v>235</v>
      </c>
      <c r="C92" s="106" t="s">
        <v>236</v>
      </c>
      <c r="D92" s="114" t="s">
        <v>237</v>
      </c>
      <c r="E92" s="102">
        <f>F92+I92</f>
        <v>32130400</v>
      </c>
      <c r="F92" s="100">
        <v>32130400</v>
      </c>
      <c r="G92" s="101"/>
      <c r="H92" s="101"/>
      <c r="I92" s="101"/>
      <c r="J92" s="102">
        <f>L92+O92</f>
        <v>0</v>
      </c>
      <c r="K92" s="103"/>
      <c r="L92" s="104"/>
      <c r="M92" s="100"/>
      <c r="N92" s="100"/>
      <c r="O92" s="60"/>
      <c r="P92" s="102">
        <f>E92+J92</f>
        <v>32130400</v>
      </c>
      <c r="Q92" s="2"/>
      <c r="R92" s="6"/>
      <c r="S92" s="2"/>
      <c r="T92" s="2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  <c r="CB92" s="34"/>
    </row>
    <row r="93" spans="1:80" customHeight="1" ht="40.15" s="35" customFormat="1">
      <c r="A93" s="106" t="s">
        <v>238</v>
      </c>
      <c r="B93" s="106" t="s">
        <v>239</v>
      </c>
      <c r="C93" s="106" t="s">
        <v>240</v>
      </c>
      <c r="D93" s="114" t="s">
        <v>241</v>
      </c>
      <c r="E93" s="102">
        <f>F93+I93</f>
        <v>29170000</v>
      </c>
      <c r="F93" s="100">
        <v>28870000</v>
      </c>
      <c r="G93" s="101">
        <v>20811800</v>
      </c>
      <c r="H93" s="101">
        <v>3186100</v>
      </c>
      <c r="I93" s="101">
        <v>300000</v>
      </c>
      <c r="J93" s="102">
        <f>L93+O93</f>
        <v>83400</v>
      </c>
      <c r="K93" s="103"/>
      <c r="L93" s="104">
        <v>79200</v>
      </c>
      <c r="M93" s="100"/>
      <c r="N93" s="100"/>
      <c r="O93" s="100">
        <v>4200</v>
      </c>
      <c r="P93" s="102">
        <f>E93+J93</f>
        <v>29253400</v>
      </c>
      <c r="Q93" s="2"/>
      <c r="R93" s="6"/>
      <c r="S93" s="2"/>
      <c r="T93" s="2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4"/>
    </row>
    <row r="94" spans="1:80" customHeight="1" ht="34.15" s="35" customFormat="1">
      <c r="A94" s="106" t="s">
        <v>242</v>
      </c>
      <c r="B94" s="106" t="s">
        <v>243</v>
      </c>
      <c r="C94" s="106" t="s">
        <v>240</v>
      </c>
      <c r="D94" s="114" t="s">
        <v>244</v>
      </c>
      <c r="E94" s="102">
        <f>F94+I94</f>
        <v>60699600</v>
      </c>
      <c r="F94" s="100">
        <v>60699600</v>
      </c>
      <c r="G94" s="101">
        <v>38625900</v>
      </c>
      <c r="H94" s="101">
        <v>7028400.0</v>
      </c>
      <c r="I94" s="101"/>
      <c r="J94" s="102">
        <f>L94+O94</f>
        <v>3598000</v>
      </c>
      <c r="K94" s="103"/>
      <c r="L94" s="104">
        <v>2953000.0</v>
      </c>
      <c r="M94" s="100">
        <v>966900</v>
      </c>
      <c r="N94" s="100">
        <v>30000</v>
      </c>
      <c r="O94" s="100">
        <v>645000</v>
      </c>
      <c r="P94" s="102">
        <f>E94+J94</f>
        <v>64297600</v>
      </c>
      <c r="Q94" s="2"/>
      <c r="R94" s="6"/>
      <c r="S94" s="2"/>
      <c r="T94" s="2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</row>
    <row r="95" spans="1:80" customHeight="1" ht="49.9" s="35" customFormat="1">
      <c r="A95" s="106" t="s">
        <v>245</v>
      </c>
      <c r="B95" s="106" t="s">
        <v>246</v>
      </c>
      <c r="C95" s="106" t="s">
        <v>247</v>
      </c>
      <c r="D95" s="114" t="s">
        <v>248</v>
      </c>
      <c r="E95" s="102">
        <f>F95+I95</f>
        <v>5221100</v>
      </c>
      <c r="F95" s="100">
        <v>5221100</v>
      </c>
      <c r="G95" s="101">
        <v>4031100</v>
      </c>
      <c r="H95" s="101">
        <v>257900</v>
      </c>
      <c r="I95" s="101"/>
      <c r="J95" s="102">
        <f>L95+O95</f>
        <v>22400</v>
      </c>
      <c r="K95" s="103"/>
      <c r="L95" s="104">
        <v>22400</v>
      </c>
      <c r="M95" s="100"/>
      <c r="N95" s="100"/>
      <c r="O95" s="100"/>
      <c r="P95" s="102">
        <f>E95+J95</f>
        <v>5243500</v>
      </c>
      <c r="Q95" s="2"/>
      <c r="R95" s="6"/>
      <c r="S95" s="2"/>
      <c r="T95" s="2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</row>
    <row r="96" spans="1:80" customHeight="1" ht="48.6" s="35" customFormat="1">
      <c r="A96" s="106" t="s">
        <v>249</v>
      </c>
      <c r="B96" s="106" t="s">
        <v>250</v>
      </c>
      <c r="C96" s="106" t="s">
        <v>251</v>
      </c>
      <c r="D96" s="114" t="s">
        <v>252</v>
      </c>
      <c r="E96" s="102">
        <f>F96+I96</f>
        <v>4400100</v>
      </c>
      <c r="F96" s="100">
        <v>4400100</v>
      </c>
      <c r="G96" s="103">
        <v>2463500</v>
      </c>
      <c r="H96" s="103">
        <v>61200</v>
      </c>
      <c r="I96" s="103"/>
      <c r="J96" s="102">
        <f>L96+O96</f>
        <v>0</v>
      </c>
      <c r="K96" s="103"/>
      <c r="L96" s="104"/>
      <c r="M96" s="100"/>
      <c r="N96" s="100"/>
      <c r="O96" s="100"/>
      <c r="P96" s="102">
        <f>E96+J96</f>
        <v>4400100</v>
      </c>
      <c r="Q96" s="2"/>
      <c r="R96" s="6"/>
      <c r="S96" s="2"/>
      <c r="T96" s="2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  <c r="CB96" s="34"/>
    </row>
    <row r="97" spans="1:80" customHeight="1" ht="31.15" s="35" customFormat="1">
      <c r="A97" s="106" t="s">
        <v>253</v>
      </c>
      <c r="B97" s="106" t="s">
        <v>254</v>
      </c>
      <c r="C97" s="106" t="s">
        <v>251</v>
      </c>
      <c r="D97" s="114" t="s">
        <v>255</v>
      </c>
      <c r="E97" s="102">
        <f>F97+I97</f>
        <v>1850000</v>
      </c>
      <c r="F97" s="100">
        <v>1850000</v>
      </c>
      <c r="G97" s="101"/>
      <c r="H97" s="101"/>
      <c r="I97" s="101"/>
      <c r="J97" s="102">
        <f>L97+O97</f>
        <v>0</v>
      </c>
      <c r="K97" s="103"/>
      <c r="L97" s="103"/>
      <c r="M97" s="101"/>
      <c r="N97" s="101"/>
      <c r="O97" s="103"/>
      <c r="P97" s="102">
        <f>E97+J97</f>
        <v>1850000</v>
      </c>
      <c r="Q97" s="2"/>
      <c r="R97" s="6"/>
      <c r="S97" s="2"/>
      <c r="T97" s="2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34"/>
      <c r="CA97" s="34"/>
      <c r="CB97" s="34"/>
    </row>
    <row r="98" spans="1:80" customHeight="1" ht="44.45" s="35" customFormat="1">
      <c r="A98" s="66" t="s">
        <v>256</v>
      </c>
      <c r="B98" s="66"/>
      <c r="C98" s="66"/>
      <c r="D98" s="74" t="s">
        <v>257</v>
      </c>
      <c r="E98" s="102">
        <f>E99</f>
        <v>136000000</v>
      </c>
      <c r="F98" s="102">
        <f>F99</f>
        <v>136000000</v>
      </c>
      <c r="G98" s="102">
        <f>G99</f>
        <v>60705400</v>
      </c>
      <c r="H98" s="102">
        <f>H99</f>
        <v>3485900</v>
      </c>
      <c r="I98" s="102">
        <f>I99</f>
        <v>0</v>
      </c>
      <c r="J98" s="102">
        <f>J99</f>
        <v>800000</v>
      </c>
      <c r="K98" s="102">
        <f>K99</f>
        <v>0</v>
      </c>
      <c r="L98" s="102">
        <f>L99</f>
        <v>800000</v>
      </c>
      <c r="M98" s="102">
        <f>M99</f>
        <v>0</v>
      </c>
      <c r="N98" s="102">
        <f>N99</f>
        <v>90000</v>
      </c>
      <c r="O98" s="102">
        <f>O99</f>
        <v>0</v>
      </c>
      <c r="P98" s="102">
        <f>E98+J98</f>
        <v>136800000</v>
      </c>
      <c r="Q98" s="34"/>
      <c r="R98" s="53"/>
      <c r="S98" s="130"/>
      <c r="T98" s="2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</row>
    <row r="99" spans="1:80" customHeight="1" ht="51.6" s="35" customFormat="1">
      <c r="A99" s="66" t="s">
        <v>258</v>
      </c>
      <c r="B99" s="66"/>
      <c r="C99" s="66"/>
      <c r="D99" s="74" t="s">
        <v>257</v>
      </c>
      <c r="E99" s="102">
        <f>F99+I99</f>
        <v>136000000</v>
      </c>
      <c r="F99" s="75">
        <f>SUM(F100:F113)</f>
        <v>136000000</v>
      </c>
      <c r="G99" s="75">
        <f>SUM(G100:G113)</f>
        <v>60705400</v>
      </c>
      <c r="H99" s="75">
        <f>SUM(H100:H113)</f>
        <v>3485900</v>
      </c>
      <c r="I99" s="75">
        <f>SUM(I100:I112)</f>
        <v>0</v>
      </c>
      <c r="J99" s="75">
        <f>SUM(J100:J113)</f>
        <v>800000</v>
      </c>
      <c r="K99" s="75">
        <f>SUM(K100:K112)</f>
        <v>0</v>
      </c>
      <c r="L99" s="75">
        <f>SUM(L100:L113)</f>
        <v>800000</v>
      </c>
      <c r="M99" s="75">
        <f>SUM(M100:M112)</f>
        <v>0</v>
      </c>
      <c r="N99" s="75">
        <f>SUM(N100:N113)</f>
        <v>90000</v>
      </c>
      <c r="O99" s="75">
        <f>SUM(O100:O112)</f>
        <v>0</v>
      </c>
      <c r="P99" s="75">
        <f>SUM(P100:P113)</f>
        <v>136800000</v>
      </c>
      <c r="Q99" s="34"/>
      <c r="R99" s="6"/>
      <c r="S99" s="34"/>
      <c r="T99" s="2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  <c r="BY99" s="34"/>
      <c r="BZ99" s="34"/>
      <c r="CA99" s="34"/>
      <c r="CB99" s="34"/>
    </row>
    <row r="100" spans="1:80" customHeight="1" ht="51.6" s="35" customFormat="1">
      <c r="A100" s="106" t="s">
        <v>259</v>
      </c>
      <c r="B100" s="106" t="s">
        <v>260</v>
      </c>
      <c r="C100" s="106" t="s">
        <v>261</v>
      </c>
      <c r="D100" s="76" t="s">
        <v>262</v>
      </c>
      <c r="E100" s="102">
        <f>F100+I100</f>
        <v>7800000</v>
      </c>
      <c r="F100" s="104">
        <v>7800000.0</v>
      </c>
      <c r="G100" s="104"/>
      <c r="H100" s="104"/>
      <c r="I100" s="104"/>
      <c r="J100" s="102">
        <f>L100+O100</f>
        <v>0</v>
      </c>
      <c r="K100" s="103"/>
      <c r="L100" s="104"/>
      <c r="M100" s="104"/>
      <c r="N100" s="104"/>
      <c r="O100" s="104"/>
      <c r="P100" s="102">
        <f>E100+J100</f>
        <v>7800000</v>
      </c>
      <c r="Q100" s="34"/>
      <c r="R100" s="6"/>
      <c r="S100" s="34"/>
      <c r="T100" s="2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  <c r="BY100" s="34"/>
      <c r="BZ100" s="34"/>
      <c r="CA100" s="34"/>
      <c r="CB100" s="34"/>
    </row>
    <row r="101" spans="1:80" customHeight="1" ht="49.9" s="35" customFormat="1">
      <c r="A101" s="106" t="s">
        <v>263</v>
      </c>
      <c r="B101" s="106" t="s">
        <v>264</v>
      </c>
      <c r="C101" s="106" t="s">
        <v>261</v>
      </c>
      <c r="D101" s="76" t="s">
        <v>265</v>
      </c>
      <c r="E101" s="102">
        <f>F101+I101</f>
        <v>1500000</v>
      </c>
      <c r="F101" s="104">
        <v>1500000</v>
      </c>
      <c r="G101" s="104"/>
      <c r="H101" s="104"/>
      <c r="I101" s="104"/>
      <c r="J101" s="102">
        <f>L101+O101</f>
        <v>0</v>
      </c>
      <c r="K101" s="103"/>
      <c r="L101" s="104"/>
      <c r="M101" s="104"/>
      <c r="N101" s="104"/>
      <c r="O101" s="104"/>
      <c r="P101" s="102">
        <f>E101+J101</f>
        <v>1500000</v>
      </c>
      <c r="Q101" s="34"/>
      <c r="R101" s="6"/>
      <c r="S101" s="34"/>
      <c r="T101" s="2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/>
      <c r="BY101" s="34"/>
      <c r="BZ101" s="34"/>
      <c r="CA101" s="34"/>
      <c r="CB101" s="34"/>
    </row>
    <row r="102" spans="1:80" customHeight="1" ht="86.45" s="35" customFormat="1">
      <c r="A102" s="106" t="s">
        <v>266</v>
      </c>
      <c r="B102" s="106" t="s">
        <v>267</v>
      </c>
      <c r="C102" s="106" t="s">
        <v>261</v>
      </c>
      <c r="D102" s="77" t="s">
        <v>268</v>
      </c>
      <c r="E102" s="102">
        <f>F102+I102</f>
        <v>6786000</v>
      </c>
      <c r="F102" s="104">
        <v>6786000.0</v>
      </c>
      <c r="G102" s="104">
        <v>5368200</v>
      </c>
      <c r="H102" s="104">
        <v>110200</v>
      </c>
      <c r="I102" s="104"/>
      <c r="J102" s="102">
        <f>L102+O102</f>
        <v>0</v>
      </c>
      <c r="K102" s="103"/>
      <c r="L102" s="104"/>
      <c r="M102" s="104"/>
      <c r="N102" s="104"/>
      <c r="O102" s="104"/>
      <c r="P102" s="102">
        <f>E102+J102</f>
        <v>6786000</v>
      </c>
      <c r="Q102" s="34"/>
      <c r="R102" s="6"/>
      <c r="S102" s="34"/>
      <c r="T102" s="2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4"/>
      <c r="BS102" s="34"/>
      <c r="BT102" s="34"/>
      <c r="BU102" s="34"/>
      <c r="BV102" s="34"/>
      <c r="BW102" s="34"/>
      <c r="BX102" s="34"/>
      <c r="BY102" s="34"/>
      <c r="BZ102" s="34"/>
      <c r="CA102" s="34"/>
      <c r="CB102" s="34"/>
    </row>
    <row r="103" spans="1:80" customHeight="1" ht="51.6" s="35" customFormat="1">
      <c r="A103" s="106" t="s">
        <v>269</v>
      </c>
      <c r="B103" s="106" t="s">
        <v>270</v>
      </c>
      <c r="C103" s="106" t="s">
        <v>261</v>
      </c>
      <c r="D103" s="77" t="s">
        <v>271</v>
      </c>
      <c r="E103" s="102">
        <f>F103+I103</f>
        <v>90000</v>
      </c>
      <c r="F103" s="104">
        <v>90000</v>
      </c>
      <c r="G103" s="104"/>
      <c r="H103" s="104"/>
      <c r="I103" s="104"/>
      <c r="J103" s="102">
        <f>L103+O103</f>
        <v>0</v>
      </c>
      <c r="K103" s="103"/>
      <c r="L103" s="104"/>
      <c r="M103" s="104"/>
      <c r="N103" s="104"/>
      <c r="O103" s="104"/>
      <c r="P103" s="102">
        <f>E103+J103</f>
        <v>90000</v>
      </c>
      <c r="Q103" s="34"/>
      <c r="R103" s="6"/>
      <c r="S103" s="34"/>
      <c r="T103" s="2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</row>
    <row r="104" spans="1:80" customHeight="1" ht="63.6" s="35" customFormat="1">
      <c r="A104" s="106" t="s">
        <v>272</v>
      </c>
      <c r="B104" s="106" t="s">
        <v>273</v>
      </c>
      <c r="C104" s="106" t="s">
        <v>261</v>
      </c>
      <c r="D104" s="72" t="s">
        <v>274</v>
      </c>
      <c r="E104" s="102">
        <f>F104+I104</f>
        <v>64447500</v>
      </c>
      <c r="F104" s="104">
        <v>64447500</v>
      </c>
      <c r="G104" s="104">
        <v>47522300</v>
      </c>
      <c r="H104" s="104">
        <v>3256300</v>
      </c>
      <c r="I104" s="104"/>
      <c r="J104" s="102">
        <f>L104+O104</f>
        <v>800000</v>
      </c>
      <c r="K104" s="103"/>
      <c r="L104" s="104">
        <v>800000</v>
      </c>
      <c r="M104" s="104"/>
      <c r="N104" s="104">
        <v>90000</v>
      </c>
      <c r="O104" s="104"/>
      <c r="P104" s="102">
        <f>E104+J104</f>
        <v>65247500</v>
      </c>
      <c r="Q104" s="34"/>
      <c r="R104" s="6"/>
      <c r="S104" s="34"/>
      <c r="T104" s="2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</row>
    <row r="105" spans="1:80" customHeight="1" ht="51" s="35" customFormat="1">
      <c r="A105" s="106" t="s">
        <v>275</v>
      </c>
      <c r="B105" s="106" t="s">
        <v>276</v>
      </c>
      <c r="C105" s="106" t="s">
        <v>261</v>
      </c>
      <c r="D105" s="72" t="s">
        <v>277</v>
      </c>
      <c r="E105" s="102">
        <f>F105+I105</f>
        <v>21206600</v>
      </c>
      <c r="F105" s="104">
        <v>21206600</v>
      </c>
      <c r="G105" s="104"/>
      <c r="H105" s="104"/>
      <c r="I105" s="104"/>
      <c r="J105" s="102">
        <f>L105+O105</f>
        <v>0</v>
      </c>
      <c r="K105" s="103"/>
      <c r="L105" s="104"/>
      <c r="M105" s="104"/>
      <c r="N105" s="104"/>
      <c r="O105" s="104"/>
      <c r="P105" s="102">
        <f>E105+J105</f>
        <v>21206600</v>
      </c>
      <c r="Q105" s="34"/>
      <c r="R105" s="6"/>
      <c r="S105" s="34"/>
      <c r="T105" s="2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4"/>
      <c r="BS105" s="34"/>
      <c r="BT105" s="34"/>
      <c r="BU105" s="34"/>
      <c r="BV105" s="34"/>
      <c r="BW105" s="34"/>
      <c r="BX105" s="34"/>
      <c r="BY105" s="34"/>
      <c r="BZ105" s="34"/>
      <c r="CA105" s="34"/>
      <c r="CB105" s="34"/>
    </row>
    <row r="106" spans="1:80" customHeight="1" ht="48" s="35" customFormat="1">
      <c r="A106" s="106" t="s">
        <v>278</v>
      </c>
      <c r="B106" s="106" t="s">
        <v>279</v>
      </c>
      <c r="C106" s="106" t="s">
        <v>261</v>
      </c>
      <c r="D106" s="107" t="s">
        <v>280</v>
      </c>
      <c r="E106" s="102">
        <f>F106+I106</f>
        <v>11013800</v>
      </c>
      <c r="F106" s="104">
        <v>11013800</v>
      </c>
      <c r="G106" s="104">
        <v>6786700</v>
      </c>
      <c r="H106" s="104">
        <v>80300</v>
      </c>
      <c r="I106" s="104"/>
      <c r="J106" s="102">
        <f>L106+O106</f>
        <v>0</v>
      </c>
      <c r="K106" s="103"/>
      <c r="L106" s="104"/>
      <c r="M106" s="104"/>
      <c r="N106" s="104"/>
      <c r="O106" s="104"/>
      <c r="P106" s="102">
        <f>E106+J106</f>
        <v>11013800</v>
      </c>
      <c r="Q106" s="34"/>
      <c r="R106" s="6"/>
      <c r="S106" s="34"/>
      <c r="T106" s="2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  <c r="BY106" s="34"/>
      <c r="BZ106" s="34"/>
      <c r="CA106" s="34"/>
      <c r="CB106" s="34"/>
    </row>
    <row r="107" spans="1:80" customHeight="1" ht="49.15" s="35" customFormat="1">
      <c r="A107" s="106" t="s">
        <v>281</v>
      </c>
      <c r="B107" s="106" t="s">
        <v>282</v>
      </c>
      <c r="C107" s="98" t="s">
        <v>261</v>
      </c>
      <c r="D107" s="115" t="s">
        <v>283</v>
      </c>
      <c r="E107" s="102">
        <f>F107+I107</f>
        <v>6518200</v>
      </c>
      <c r="F107" s="104">
        <v>6518200</v>
      </c>
      <c r="G107" s="104"/>
      <c r="H107" s="103"/>
      <c r="I107" s="103"/>
      <c r="J107" s="102">
        <f>L107+O107</f>
        <v>0</v>
      </c>
      <c r="K107" s="103"/>
      <c r="L107" s="103"/>
      <c r="M107" s="103"/>
      <c r="N107" s="103"/>
      <c r="O107" s="103"/>
      <c r="P107" s="102">
        <f>E107+J107</f>
        <v>6518200</v>
      </c>
      <c r="Q107" s="34"/>
      <c r="R107" s="6"/>
      <c r="S107" s="34"/>
      <c r="T107" s="2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4"/>
      <c r="BS107" s="34"/>
      <c r="BT107" s="34"/>
      <c r="BU107" s="34"/>
      <c r="BV107" s="34"/>
      <c r="BW107" s="34"/>
      <c r="BX107" s="34"/>
      <c r="BY107" s="34"/>
      <c r="BZ107" s="34"/>
      <c r="CA107" s="34"/>
      <c r="CB107" s="34"/>
    </row>
    <row r="108" spans="1:80" customHeight="1" ht="68.45" s="35" customFormat="1">
      <c r="A108" s="106" t="s">
        <v>284</v>
      </c>
      <c r="B108" s="106" t="s">
        <v>285</v>
      </c>
      <c r="C108" s="98" t="s">
        <v>261</v>
      </c>
      <c r="D108" s="115" t="s">
        <v>286</v>
      </c>
      <c r="E108" s="102">
        <f>F108+I108</f>
        <v>1438200</v>
      </c>
      <c r="F108" s="104">
        <v>1438200</v>
      </c>
      <c r="G108" s="104"/>
      <c r="H108" s="104"/>
      <c r="I108" s="104"/>
      <c r="J108" s="102">
        <f>L108+O108</f>
        <v>0</v>
      </c>
      <c r="K108" s="103"/>
      <c r="L108" s="104"/>
      <c r="M108" s="104"/>
      <c r="N108" s="104"/>
      <c r="O108" s="104"/>
      <c r="P108" s="102">
        <f>E108+J108</f>
        <v>1438200</v>
      </c>
      <c r="Q108" s="34"/>
      <c r="R108" s="6"/>
      <c r="S108" s="34"/>
      <c r="T108" s="2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34"/>
      <c r="BS108" s="34"/>
      <c r="BT108" s="34"/>
      <c r="BU108" s="34"/>
      <c r="BV108" s="34"/>
      <c r="BW108" s="34"/>
      <c r="BX108" s="34"/>
      <c r="BY108" s="34"/>
      <c r="BZ108" s="34"/>
      <c r="CA108" s="34"/>
      <c r="CB108" s="34"/>
    </row>
    <row r="109" spans="1:80" customHeight="1" ht="68.45" s="35" customFormat="1">
      <c r="A109" s="106" t="s">
        <v>287</v>
      </c>
      <c r="B109" s="78" t="s">
        <v>288</v>
      </c>
      <c r="C109" s="98" t="s">
        <v>261</v>
      </c>
      <c r="D109" s="107" t="s">
        <v>289</v>
      </c>
      <c r="E109" s="102">
        <f>F109+I109</f>
        <v>1969300</v>
      </c>
      <c r="F109" s="104">
        <v>1969300</v>
      </c>
      <c r="G109" s="104">
        <v>1028200</v>
      </c>
      <c r="H109" s="103">
        <v>39100</v>
      </c>
      <c r="I109" s="103"/>
      <c r="J109" s="102">
        <f>L109+O109</f>
        <v>0</v>
      </c>
      <c r="K109" s="103"/>
      <c r="L109" s="103"/>
      <c r="M109" s="103"/>
      <c r="N109" s="103"/>
      <c r="O109" s="103"/>
      <c r="P109" s="102">
        <f>E109+J109</f>
        <v>1969300</v>
      </c>
      <c r="Q109" s="34"/>
      <c r="R109" s="6"/>
      <c r="S109" s="34"/>
      <c r="T109" s="2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4"/>
      <c r="BS109" s="34"/>
      <c r="BT109" s="34"/>
      <c r="BU109" s="34"/>
      <c r="BV109" s="34"/>
      <c r="BW109" s="34"/>
      <c r="BX109" s="34"/>
      <c r="BY109" s="34"/>
      <c r="BZ109" s="34"/>
      <c r="CA109" s="34"/>
      <c r="CB109" s="34"/>
    </row>
    <row r="110" spans="1:80" customHeight="1" ht="51" s="35" customFormat="1">
      <c r="A110" s="106" t="s">
        <v>290</v>
      </c>
      <c r="B110" s="78" t="s">
        <v>291</v>
      </c>
      <c r="C110" s="98" t="s">
        <v>261</v>
      </c>
      <c r="D110" s="107" t="s">
        <v>292</v>
      </c>
      <c r="E110" s="102">
        <f>F110+I110</f>
        <v>9900000</v>
      </c>
      <c r="F110" s="104">
        <v>9900000.0</v>
      </c>
      <c r="G110" s="104"/>
      <c r="H110" s="103"/>
      <c r="I110" s="103"/>
      <c r="J110" s="102">
        <f>L110+O110</f>
        <v>0</v>
      </c>
      <c r="K110" s="103"/>
      <c r="L110" s="103"/>
      <c r="M110" s="103"/>
      <c r="N110" s="103"/>
      <c r="O110" s="103"/>
      <c r="P110" s="102">
        <f>E110+J110</f>
        <v>9900000</v>
      </c>
      <c r="Q110" s="34"/>
      <c r="R110" s="6"/>
      <c r="S110" s="34"/>
      <c r="T110" s="2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4"/>
      <c r="BS110" s="34"/>
      <c r="BT110" s="34"/>
      <c r="BU110" s="34"/>
      <c r="BV110" s="34"/>
      <c r="BW110" s="34"/>
      <c r="BX110" s="34"/>
      <c r="BY110" s="34"/>
      <c r="BZ110" s="34"/>
      <c r="CA110" s="34"/>
      <c r="CB110" s="34"/>
    </row>
    <row r="111" spans="1:80" customHeight="1" ht="62.45" s="35" customFormat="1">
      <c r="A111" s="106" t="s">
        <v>293</v>
      </c>
      <c r="B111" s="78" t="s">
        <v>294</v>
      </c>
      <c r="C111" s="98" t="s">
        <v>124</v>
      </c>
      <c r="D111" s="107" t="s">
        <v>295</v>
      </c>
      <c r="E111" s="102">
        <f>F111+I111</f>
        <v>1000000</v>
      </c>
      <c r="F111" s="104">
        <v>1000000</v>
      </c>
      <c r="G111" s="104"/>
      <c r="H111" s="103"/>
      <c r="I111" s="103"/>
      <c r="J111" s="102"/>
      <c r="K111" s="103"/>
      <c r="L111" s="103"/>
      <c r="M111" s="103"/>
      <c r="N111" s="103"/>
      <c r="O111" s="103"/>
      <c r="P111" s="102">
        <f>E111+J111</f>
        <v>1000000</v>
      </c>
      <c r="Q111" s="34"/>
      <c r="R111" s="6"/>
      <c r="S111" s="34"/>
      <c r="T111" s="2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4"/>
      <c r="BS111" s="34"/>
      <c r="BT111" s="34"/>
      <c r="BU111" s="34"/>
      <c r="BV111" s="34"/>
      <c r="BW111" s="34"/>
      <c r="BX111" s="34"/>
      <c r="BY111" s="34"/>
      <c r="BZ111" s="34"/>
      <c r="CA111" s="34"/>
      <c r="CB111" s="34"/>
    </row>
    <row r="112" spans="1:80" customHeight="1" ht="63.6" s="35" customFormat="1">
      <c r="A112" s="106" t="s">
        <v>296</v>
      </c>
      <c r="B112" s="106" t="s">
        <v>297</v>
      </c>
      <c r="C112" s="98" t="s">
        <v>124</v>
      </c>
      <c r="D112" s="115" t="s">
        <v>298</v>
      </c>
      <c r="E112" s="102">
        <f>F112+I112</f>
        <v>1930400</v>
      </c>
      <c r="F112" s="104">
        <v>1930400</v>
      </c>
      <c r="G112" s="104"/>
      <c r="H112" s="104"/>
      <c r="I112" s="104"/>
      <c r="J112" s="102">
        <f>L112+O112</f>
        <v>0</v>
      </c>
      <c r="K112" s="103"/>
      <c r="L112" s="104"/>
      <c r="M112" s="104"/>
      <c r="N112" s="104"/>
      <c r="O112" s="104"/>
      <c r="P112" s="102">
        <f>E112+J112</f>
        <v>1930400</v>
      </c>
      <c r="Q112" s="34"/>
      <c r="R112" s="6"/>
      <c r="S112" s="34"/>
      <c r="T112" s="2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34"/>
      <c r="BS112" s="34"/>
      <c r="BT112" s="34"/>
      <c r="BU112" s="34"/>
      <c r="BV112" s="34"/>
      <c r="BW112" s="34"/>
      <c r="BX112" s="34"/>
      <c r="BY112" s="34"/>
      <c r="BZ112" s="34"/>
      <c r="CA112" s="34"/>
      <c r="CB112" s="34"/>
    </row>
    <row r="113" spans="1:80" customHeight="1" ht="66.75" s="35" customFormat="1">
      <c r="A113" s="106" t="s">
        <v>299</v>
      </c>
      <c r="B113" s="106" t="s">
        <v>300</v>
      </c>
      <c r="C113" s="98" t="s">
        <v>124</v>
      </c>
      <c r="D113" s="115" t="s">
        <v>301</v>
      </c>
      <c r="E113" s="102">
        <f>F113+I113</f>
        <v>400000</v>
      </c>
      <c r="F113" s="104">
        <v>400000</v>
      </c>
      <c r="G113" s="104"/>
      <c r="H113" s="104"/>
      <c r="I113" s="104"/>
      <c r="J113" s="102">
        <f>L113+O113</f>
        <v>0</v>
      </c>
      <c r="K113" s="103"/>
      <c r="L113" s="104"/>
      <c r="M113" s="104"/>
      <c r="N113" s="104"/>
      <c r="O113" s="104"/>
      <c r="P113" s="102">
        <f>E113+J113</f>
        <v>400000</v>
      </c>
      <c r="Q113" s="34"/>
      <c r="R113" s="6"/>
      <c r="S113" s="34"/>
      <c r="T113" s="2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34"/>
      <c r="BS113" s="34"/>
      <c r="BT113" s="34"/>
      <c r="BU113" s="34"/>
      <c r="BV113" s="34"/>
      <c r="BW113" s="34"/>
      <c r="BX113" s="34"/>
      <c r="BY113" s="34"/>
      <c r="BZ113" s="34"/>
      <c r="CA113" s="34"/>
      <c r="CB113" s="34"/>
    </row>
    <row r="114" spans="1:80" customHeight="1" ht="69.75" s="35" customFormat="1">
      <c r="A114" s="66" t="s">
        <v>302</v>
      </c>
      <c r="B114" s="66"/>
      <c r="C114" s="66"/>
      <c r="D114" s="87" t="s">
        <v>303</v>
      </c>
      <c r="E114" s="102">
        <f>E115</f>
        <v>703000</v>
      </c>
      <c r="F114" s="102"/>
      <c r="G114" s="102"/>
      <c r="H114" s="102"/>
      <c r="I114" s="102">
        <f>I115</f>
        <v>703000</v>
      </c>
      <c r="J114" s="102">
        <f>L114+O114</f>
        <v>60000000</v>
      </c>
      <c r="K114" s="102">
        <f>K115</f>
        <v>60000000</v>
      </c>
      <c r="L114" s="102">
        <f>L115</f>
        <v/>
      </c>
      <c r="M114" s="102">
        <f>M115</f>
        <v/>
      </c>
      <c r="N114" s="102">
        <f>N115</f>
        <v/>
      </c>
      <c r="O114" s="102">
        <f>O115</f>
        <v>60000000</v>
      </c>
      <c r="P114" s="102">
        <f>E114+J114</f>
        <v>60703000</v>
      </c>
      <c r="Q114" s="18"/>
      <c r="R114" s="128"/>
      <c r="S114" s="130"/>
      <c r="T114" s="2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/>
      <c r="BU114" s="34"/>
      <c r="BV114" s="34"/>
      <c r="BW114" s="34"/>
      <c r="BX114" s="34"/>
      <c r="BY114" s="34"/>
      <c r="BZ114" s="34"/>
      <c r="CA114" s="34"/>
      <c r="CB114" s="34"/>
    </row>
    <row r="115" spans="1:80" customHeight="1" ht="66" s="35" customFormat="1">
      <c r="A115" s="66" t="s">
        <v>304</v>
      </c>
      <c r="B115" s="66"/>
      <c r="C115" s="66"/>
      <c r="D115" s="87" t="s">
        <v>303</v>
      </c>
      <c r="E115" s="102">
        <f>E116</f>
        <v>703000</v>
      </c>
      <c r="F115" s="102">
        <f>F116</f>
        <v/>
      </c>
      <c r="G115" s="102">
        <f>G116</f>
        <v/>
      </c>
      <c r="H115" s="102">
        <f>H116</f>
        <v/>
      </c>
      <c r="I115" s="102">
        <f>I116</f>
        <v>703000</v>
      </c>
      <c r="J115" s="102">
        <f>J116+J118</f>
        <v>60000000</v>
      </c>
      <c r="K115" s="102">
        <f>K116+K118</f>
        <v>60000000</v>
      </c>
      <c r="L115" s="102">
        <f>L116</f>
        <v/>
      </c>
      <c r="M115" s="102">
        <f>M116</f>
        <v/>
      </c>
      <c r="N115" s="102">
        <f>N116</f>
        <v/>
      </c>
      <c r="O115" s="102">
        <f>O116+O118</f>
        <v>60000000</v>
      </c>
      <c r="P115" s="102">
        <f>P116+P118</f>
        <v>60703000</v>
      </c>
      <c r="Q115" s="18"/>
      <c r="R115" s="4"/>
      <c r="S115" s="18"/>
      <c r="T115" s="2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4"/>
      <c r="BS115" s="34"/>
      <c r="BT115" s="34"/>
      <c r="BU115" s="34"/>
      <c r="BV115" s="34"/>
      <c r="BW115" s="34"/>
      <c r="BX115" s="34"/>
      <c r="BY115" s="34"/>
      <c r="BZ115" s="34"/>
      <c r="CA115" s="34"/>
      <c r="CB115" s="34"/>
    </row>
    <row r="116" spans="1:80" customHeight="1" ht="49.5" s="35" customFormat="1">
      <c r="A116" s="106" t="s">
        <v>305</v>
      </c>
      <c r="B116" s="106" t="s">
        <v>306</v>
      </c>
      <c r="C116" s="106" t="s">
        <v>251</v>
      </c>
      <c r="D116" s="72" t="s">
        <v>307</v>
      </c>
      <c r="E116" s="102">
        <f>F116+I116</f>
        <v>703000</v>
      </c>
      <c r="F116" s="101"/>
      <c r="G116" s="100"/>
      <c r="H116" s="100"/>
      <c r="I116" s="100">
        <v>703000</v>
      </c>
      <c r="J116" s="102">
        <f>L116+O116</f>
        <v>0</v>
      </c>
      <c r="K116" s="100"/>
      <c r="L116" s="104"/>
      <c r="M116" s="100"/>
      <c r="N116" s="100"/>
      <c r="O116" s="100"/>
      <c r="P116" s="102">
        <f>E116+J116</f>
        <v>703000</v>
      </c>
      <c r="Q116" s="5"/>
      <c r="R116" s="6"/>
      <c r="S116" s="5"/>
      <c r="T116" s="2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34"/>
      <c r="BS116" s="34"/>
      <c r="BT116" s="34"/>
      <c r="BU116" s="34"/>
      <c r="BV116" s="34"/>
      <c r="BW116" s="34"/>
      <c r="BX116" s="34"/>
      <c r="BY116" s="34"/>
      <c r="BZ116" s="34"/>
      <c r="CA116" s="34"/>
      <c r="CB116" s="34"/>
    </row>
    <row r="117" spans="1:80" customHeight="1" ht="78" hidden="true" s="35" customFormat="1">
      <c r="A117" s="106" t="s">
        <v>308</v>
      </c>
      <c r="B117" s="106" t="s">
        <v>309</v>
      </c>
      <c r="C117" s="98" t="s">
        <v>310</v>
      </c>
      <c r="D117" s="93" t="s">
        <v>311</v>
      </c>
      <c r="E117" s="102">
        <f>F117+I117</f>
        <v>0</v>
      </c>
      <c r="F117" s="60"/>
      <c r="G117" s="119"/>
      <c r="H117" s="119"/>
      <c r="I117" s="119"/>
      <c r="J117" s="132">
        <f>L117+O117</f>
        <v>0</v>
      </c>
      <c r="K117" s="134"/>
      <c r="L117" s="135"/>
      <c r="M117" s="133"/>
      <c r="N117" s="133"/>
      <c r="O117" s="135"/>
      <c r="P117" s="132">
        <f>E117+J117</f>
        <v>0</v>
      </c>
      <c r="Q117" s="5"/>
      <c r="R117" s="6"/>
      <c r="S117" s="5"/>
      <c r="T117" s="2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4"/>
      <c r="BS117" s="34"/>
      <c r="BT117" s="34"/>
      <c r="BU117" s="34"/>
      <c r="BV117" s="34"/>
      <c r="BW117" s="34"/>
      <c r="BX117" s="34"/>
      <c r="BY117" s="34"/>
      <c r="BZ117" s="34"/>
      <c r="CA117" s="34"/>
      <c r="CB117" s="34"/>
    </row>
    <row r="118" spans="1:80" customHeight="1" ht="87" s="35" customFormat="1">
      <c r="A118" s="106" t="s">
        <v>312</v>
      </c>
      <c r="B118" s="106" t="s">
        <v>313</v>
      </c>
      <c r="C118" s="106" t="s">
        <v>46</v>
      </c>
      <c r="D118" s="72" t="s">
        <v>314</v>
      </c>
      <c r="E118" s="102">
        <f>F118+I118</f>
        <v>0</v>
      </c>
      <c r="F118" s="101"/>
      <c r="G118" s="100"/>
      <c r="H118" s="100"/>
      <c r="I118" s="100"/>
      <c r="J118" s="102">
        <f>L118+O118</f>
        <v>60000000</v>
      </c>
      <c r="K118" s="100">
        <v>60000000.0</v>
      </c>
      <c r="L118" s="104"/>
      <c r="M118" s="100"/>
      <c r="N118" s="100"/>
      <c r="O118" s="100">
        <v>60000000.0</v>
      </c>
      <c r="P118" s="102">
        <f>E118+J118</f>
        <v>60000000</v>
      </c>
      <c r="Q118" s="5"/>
      <c r="R118" s="6"/>
      <c r="S118" s="5"/>
      <c r="T118" s="2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4"/>
      <c r="BS118" s="34"/>
      <c r="BT118" s="34"/>
      <c r="BU118" s="34"/>
      <c r="BV118" s="34"/>
      <c r="BW118" s="34"/>
      <c r="BX118" s="34"/>
      <c r="BY118" s="34"/>
      <c r="BZ118" s="34"/>
      <c r="CA118" s="34"/>
      <c r="CB118" s="34"/>
    </row>
    <row r="119" spans="1:80" customHeight="1" ht="49.9" s="35" customFormat="1">
      <c r="A119" s="66" t="s">
        <v>315</v>
      </c>
      <c r="B119" s="66" t="s">
        <v>316</v>
      </c>
      <c r="C119" s="66"/>
      <c r="D119" s="87" t="s">
        <v>317</v>
      </c>
      <c r="E119" s="102">
        <f>E120</f>
        <v>1500000</v>
      </c>
      <c r="F119" s="102">
        <f>F120</f>
        <v>1500000</v>
      </c>
      <c r="G119" s="102">
        <f>G120</f>
        <v/>
      </c>
      <c r="H119" s="102">
        <f>H120</f>
        <v/>
      </c>
      <c r="I119" s="102">
        <f>I120</f>
        <v/>
      </c>
      <c r="J119" s="102">
        <f>J120</f>
        <v>0</v>
      </c>
      <c r="K119" s="102">
        <f>K120</f>
        <v/>
      </c>
      <c r="L119" s="102">
        <f>L120</f>
        <v/>
      </c>
      <c r="M119" s="102">
        <f>M120</f>
        <v/>
      </c>
      <c r="N119" s="102">
        <f>N120</f>
        <v/>
      </c>
      <c r="O119" s="102">
        <f>O120</f>
        <v/>
      </c>
      <c r="P119" s="102">
        <f>E119+J119</f>
        <v>1500000</v>
      </c>
      <c r="Q119" s="5"/>
      <c r="R119" s="53"/>
      <c r="S119" s="130"/>
      <c r="T119" s="2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34"/>
      <c r="BS119" s="34"/>
      <c r="BT119" s="34"/>
      <c r="BU119" s="34"/>
      <c r="BV119" s="34"/>
      <c r="BW119" s="34"/>
      <c r="BX119" s="34"/>
      <c r="BY119" s="34"/>
      <c r="BZ119" s="34"/>
      <c r="CA119" s="34"/>
      <c r="CB119" s="34"/>
    </row>
    <row r="120" spans="1:80" customHeight="1" ht="49.9" s="35" customFormat="1">
      <c r="A120" s="66" t="s">
        <v>318</v>
      </c>
      <c r="B120" s="66" t="s">
        <v>316</v>
      </c>
      <c r="C120" s="66"/>
      <c r="D120" s="87" t="s">
        <v>317</v>
      </c>
      <c r="E120" s="102">
        <f>F120+I120</f>
        <v>1500000</v>
      </c>
      <c r="F120" s="102">
        <f>F121</f>
        <v>1500000</v>
      </c>
      <c r="G120" s="102">
        <f>G121</f>
        <v/>
      </c>
      <c r="H120" s="102">
        <f>H121</f>
        <v/>
      </c>
      <c r="I120" s="102">
        <f>I121</f>
        <v/>
      </c>
      <c r="J120" s="102">
        <f>J121</f>
        <v>0</v>
      </c>
      <c r="K120" s="102">
        <f>K121</f>
        <v/>
      </c>
      <c r="L120" s="102">
        <f>L121</f>
        <v/>
      </c>
      <c r="M120" s="102">
        <f>M121</f>
        <v/>
      </c>
      <c r="N120" s="102">
        <f>N121</f>
        <v/>
      </c>
      <c r="O120" s="102">
        <f>O121</f>
        <v/>
      </c>
      <c r="P120" s="102">
        <f>P121</f>
        <v>1500000</v>
      </c>
      <c r="Q120" s="5"/>
      <c r="R120" s="6"/>
      <c r="S120" s="5"/>
      <c r="T120" s="2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Q120" s="34"/>
      <c r="BR120" s="34"/>
      <c r="BS120" s="34"/>
      <c r="BT120" s="34"/>
      <c r="BU120" s="34"/>
      <c r="BV120" s="34"/>
      <c r="BW120" s="34"/>
      <c r="BX120" s="34"/>
      <c r="BY120" s="34"/>
      <c r="BZ120" s="34"/>
      <c r="CA120" s="34"/>
      <c r="CB120" s="34"/>
    </row>
    <row r="121" spans="1:80" customHeight="1" ht="36.6" s="35" customFormat="1">
      <c r="A121" s="106" t="s">
        <v>319</v>
      </c>
      <c r="B121" s="106" t="s">
        <v>41</v>
      </c>
      <c r="C121" s="106" t="s">
        <v>42</v>
      </c>
      <c r="D121" s="68" t="s">
        <v>43</v>
      </c>
      <c r="E121" s="102">
        <f>F121+I121</f>
        <v>1500000</v>
      </c>
      <c r="F121" s="101">
        <v>1500000</v>
      </c>
      <c r="G121" s="101"/>
      <c r="H121" s="101"/>
      <c r="I121" s="101"/>
      <c r="J121" s="102">
        <f>L121+O121</f>
        <v>0</v>
      </c>
      <c r="K121" s="103"/>
      <c r="L121" s="101"/>
      <c r="M121" s="101"/>
      <c r="N121" s="101"/>
      <c r="O121" s="103"/>
      <c r="P121" s="102">
        <f>E121+J121</f>
        <v>1500000</v>
      </c>
      <c r="Q121" s="5"/>
      <c r="R121" s="6"/>
      <c r="S121" s="5"/>
      <c r="T121" s="2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4"/>
      <c r="BS121" s="34"/>
      <c r="BT121" s="34"/>
      <c r="BU121" s="34"/>
      <c r="BV121" s="34"/>
      <c r="BW121" s="34"/>
      <c r="BX121" s="34"/>
      <c r="BY121" s="34"/>
      <c r="BZ121" s="34"/>
      <c r="CA121" s="34"/>
      <c r="CB121" s="34"/>
    </row>
    <row r="122" spans="1:80" customHeight="1" ht="49.15" s="22" customFormat="1">
      <c r="A122" s="66" t="s">
        <v>320</v>
      </c>
      <c r="B122" s="66"/>
      <c r="C122" s="70"/>
      <c r="D122" s="71" t="s">
        <v>321</v>
      </c>
      <c r="E122" s="102">
        <f>F122+I122</f>
        <v>4446800</v>
      </c>
      <c r="F122" s="102">
        <f>F123</f>
        <v>2338800</v>
      </c>
      <c r="G122" s="102">
        <f>G123</f>
        <v>1695000</v>
      </c>
      <c r="H122" s="102">
        <f>H123</f>
        <v>60000</v>
      </c>
      <c r="I122" s="102">
        <f>I123</f>
        <v>2108000</v>
      </c>
      <c r="J122" s="102">
        <f>L122+O122</f>
        <v>0</v>
      </c>
      <c r="K122" s="102">
        <f>K123</f>
        <v>0</v>
      </c>
      <c r="L122" s="102">
        <f>L123</f>
        <v>0</v>
      </c>
      <c r="M122" s="102">
        <f>M123</f>
        <v>0</v>
      </c>
      <c r="N122" s="102">
        <f>N123</f>
        <v>0</v>
      </c>
      <c r="O122" s="102">
        <f>O123</f>
        <v>0</v>
      </c>
      <c r="P122" s="102">
        <f>E122+J122</f>
        <v>4446800</v>
      </c>
      <c r="Q122" s="32"/>
      <c r="R122" s="53"/>
      <c r="S122" s="130"/>
      <c r="T122" s="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1"/>
      <c r="AG122" s="31"/>
      <c r="AH122" s="31"/>
      <c r="AI122" s="31"/>
    </row>
    <row r="123" spans="1:80" customHeight="1" ht="55.9" s="22" customFormat="1">
      <c r="A123" s="66" t="s">
        <v>322</v>
      </c>
      <c r="B123" s="66"/>
      <c r="C123" s="70"/>
      <c r="D123" s="71" t="s">
        <v>321</v>
      </c>
      <c r="E123" s="102">
        <f>F123+I123</f>
        <v>4446800</v>
      </c>
      <c r="F123" s="102">
        <f>SUM(F125:F126)</f>
        <v>2338800</v>
      </c>
      <c r="G123" s="102">
        <f>SUM(G125:G126)</f>
        <v>1695000</v>
      </c>
      <c r="H123" s="102">
        <f>SUM(H125:H126)</f>
        <v>60000</v>
      </c>
      <c r="I123" s="102">
        <f>SUM(I125:I126)</f>
        <v>2108000</v>
      </c>
      <c r="J123" s="102">
        <f>SUM(J125:J126)</f>
        <v>0</v>
      </c>
      <c r="K123" s="102">
        <f>SUM(K125:K126)</f>
        <v>0</v>
      </c>
      <c r="L123" s="102">
        <f>SUM(L125:L126)</f>
        <v>0</v>
      </c>
      <c r="M123" s="102">
        <f>SUM(M125:M126)</f>
        <v>0</v>
      </c>
      <c r="N123" s="102">
        <f>SUM(N125:N126)</f>
        <v>0</v>
      </c>
      <c r="O123" s="102">
        <f>SUM(O125:O126)</f>
        <v>0</v>
      </c>
      <c r="P123" s="102">
        <f>SUM(P125:P126)</f>
        <v>4446800</v>
      </c>
      <c r="Q123" s="32"/>
      <c r="R123" s="33"/>
      <c r="S123" s="32"/>
      <c r="T123" s="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1"/>
      <c r="AG123" s="31"/>
      <c r="AH123" s="31"/>
      <c r="AI123" s="31"/>
    </row>
    <row r="124" spans="1:80" customHeight="1" ht="47.25" s="32" customFormat="1">
      <c r="A124" s="106" t="s">
        <v>323</v>
      </c>
      <c r="B124" s="106" t="s">
        <v>91</v>
      </c>
      <c r="C124" s="98"/>
      <c r="D124" s="109" t="s">
        <v>92</v>
      </c>
      <c r="E124" s="102">
        <f>F124+I124</f>
        <v>2248800</v>
      </c>
      <c r="F124" s="101">
        <f>F125</f>
        <v>2248800</v>
      </c>
      <c r="G124" s="101">
        <f>G125</f>
        <v>1695000</v>
      </c>
      <c r="H124" s="101">
        <f>H125</f>
        <v>60000</v>
      </c>
      <c r="I124" s="101">
        <f>I125</f>
        <v/>
      </c>
      <c r="J124" s="102">
        <f>L124+O124</f>
        <v>0</v>
      </c>
      <c r="K124" s="101"/>
      <c r="L124" s="101"/>
      <c r="M124" s="101"/>
      <c r="N124" s="101"/>
      <c r="O124" s="101"/>
      <c r="P124" s="102">
        <f>E124+J124</f>
        <v>2248800</v>
      </c>
      <c r="R124" s="33"/>
      <c r="T124" s="2"/>
    </row>
    <row r="125" spans="1:80" customHeight="1" ht="66" s="32" customFormat="1">
      <c r="A125" s="106" t="s">
        <v>324</v>
      </c>
      <c r="B125" s="106" t="s">
        <v>94</v>
      </c>
      <c r="C125" s="98" t="s">
        <v>95</v>
      </c>
      <c r="D125" s="109" t="s">
        <v>96</v>
      </c>
      <c r="E125" s="102">
        <f>F125+I125</f>
        <v>2248800</v>
      </c>
      <c r="F125" s="101">
        <v>2248800.0</v>
      </c>
      <c r="G125" s="101">
        <v>1695000</v>
      </c>
      <c r="H125" s="101">
        <v>60000</v>
      </c>
      <c r="I125" s="101"/>
      <c r="J125" s="102">
        <f>L125+O125</f>
        <v>0</v>
      </c>
      <c r="K125" s="60"/>
      <c r="L125" s="60"/>
      <c r="M125" s="60"/>
      <c r="N125" s="60"/>
      <c r="O125" s="60"/>
      <c r="P125" s="102">
        <f>E125+J125</f>
        <v>2248800</v>
      </c>
      <c r="R125" s="33"/>
      <c r="T125" s="2"/>
    </row>
    <row r="126" spans="1:80" customHeight="1" ht="36" s="16" customFormat="1">
      <c r="A126" s="106" t="s">
        <v>325</v>
      </c>
      <c r="B126" s="106" t="s">
        <v>326</v>
      </c>
      <c r="C126" s="98" t="s">
        <v>327</v>
      </c>
      <c r="D126" s="115" t="s">
        <v>328</v>
      </c>
      <c r="E126" s="102">
        <f>F126+I126</f>
        <v>2198000</v>
      </c>
      <c r="F126" s="100">
        <v>90000</v>
      </c>
      <c r="G126" s="119"/>
      <c r="H126" s="119"/>
      <c r="I126" s="100">
        <v>2108000.0</v>
      </c>
      <c r="J126" s="102">
        <f>L126+O126</f>
        <v>0</v>
      </c>
      <c r="K126" s="103"/>
      <c r="L126" s="104"/>
      <c r="M126" s="100"/>
      <c r="N126" s="100"/>
      <c r="O126" s="100"/>
      <c r="P126" s="102">
        <f>E126+J126</f>
        <v>2198000</v>
      </c>
      <c r="Q126" s="2"/>
      <c r="R126" s="6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</row>
    <row r="127" spans="1:80" customHeight="1" ht="47.25" s="23" customFormat="1">
      <c r="A127" s="66" t="s">
        <v>329</v>
      </c>
      <c r="B127" s="66"/>
      <c r="C127" s="70"/>
      <c r="D127" s="71" t="s">
        <v>330</v>
      </c>
      <c r="E127" s="102">
        <f>E128</f>
        <v>6700000</v>
      </c>
      <c r="F127" s="102">
        <f>F128</f>
        <v>2200000</v>
      </c>
      <c r="G127" s="102">
        <f>G128</f>
        <v>0</v>
      </c>
      <c r="H127" s="102">
        <f>H128</f>
        <v>0</v>
      </c>
      <c r="I127" s="102">
        <f>I128</f>
        <v>4500000</v>
      </c>
      <c r="J127" s="102">
        <f>L127+O127</f>
        <v>0</v>
      </c>
      <c r="K127" s="102">
        <f>K128</f>
        <v>0</v>
      </c>
      <c r="L127" s="102">
        <f>L128</f>
        <v>0</v>
      </c>
      <c r="M127" s="102">
        <f>M128</f>
        <v>0</v>
      </c>
      <c r="N127" s="102">
        <f>N128</f>
        <v>0</v>
      </c>
      <c r="O127" s="102"/>
      <c r="P127" s="102">
        <f>E127+J127</f>
        <v>6700000</v>
      </c>
      <c r="Q127" s="18"/>
      <c r="R127" s="53"/>
      <c r="S127" s="130"/>
      <c r="T127" s="2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24"/>
      <c r="AG127" s="24"/>
      <c r="AH127" s="24"/>
      <c r="AI127" s="24"/>
    </row>
    <row r="128" spans="1:80" customHeight="1" ht="46.5" s="23" customFormat="1">
      <c r="A128" s="66" t="s">
        <v>331</v>
      </c>
      <c r="B128" s="66"/>
      <c r="C128" s="70"/>
      <c r="D128" s="71" t="s">
        <v>330</v>
      </c>
      <c r="E128" s="102">
        <f>F128+I128</f>
        <v>6700000</v>
      </c>
      <c r="F128" s="102">
        <f>F129+F130+F131</f>
        <v>2200000</v>
      </c>
      <c r="G128" s="102">
        <f>G129+G130+G131</f>
        <v>0</v>
      </c>
      <c r="H128" s="102">
        <f>H129+H130+H131</f>
        <v>0</v>
      </c>
      <c r="I128" s="102">
        <f>I129+I130+I131</f>
        <v>4500000</v>
      </c>
      <c r="J128" s="102">
        <f>J129+J130+J131</f>
        <v>0</v>
      </c>
      <c r="K128" s="102">
        <f>K129+K130+K131</f>
        <v>0</v>
      </c>
      <c r="L128" s="102">
        <f>L129+L130+L131</f>
        <v>0</v>
      </c>
      <c r="M128" s="102">
        <f>M129+M130+M131</f>
        <v>0</v>
      </c>
      <c r="N128" s="102">
        <f>N129+N130+N131</f>
        <v>0</v>
      </c>
      <c r="O128" s="102">
        <f>O129+O130+O131</f>
        <v>0</v>
      </c>
      <c r="P128" s="102">
        <f>E128+J128</f>
        <v>6700000</v>
      </c>
      <c r="Q128" s="18"/>
      <c r="R128" s="4"/>
      <c r="S128" s="18"/>
      <c r="T128" s="2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24"/>
      <c r="AG128" s="24"/>
      <c r="AH128" s="24"/>
      <c r="AI128" s="24"/>
    </row>
    <row r="129" spans="1:80" customHeight="1" ht="35.25" s="23" customFormat="1">
      <c r="A129" s="106" t="s">
        <v>332</v>
      </c>
      <c r="B129" s="106" t="s">
        <v>333</v>
      </c>
      <c r="C129" s="98" t="s">
        <v>334</v>
      </c>
      <c r="D129" s="85" t="s">
        <v>335</v>
      </c>
      <c r="E129" s="102">
        <f>F129+I129</f>
        <v>1200000</v>
      </c>
      <c r="F129" s="101">
        <v>1200000</v>
      </c>
      <c r="G129" s="60"/>
      <c r="H129" s="60"/>
      <c r="I129" s="60"/>
      <c r="J129" s="102">
        <f>L129+O129</f>
        <v>0</v>
      </c>
      <c r="K129" s="86"/>
      <c r="L129" s="86"/>
      <c r="M129" s="86"/>
      <c r="N129" s="86"/>
      <c r="O129" s="86"/>
      <c r="P129" s="102">
        <f>E129+J129</f>
        <v>1200000</v>
      </c>
      <c r="Q129" s="18"/>
      <c r="R129" s="4"/>
      <c r="S129" s="18"/>
      <c r="T129" s="2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24"/>
      <c r="AG129" s="24"/>
      <c r="AH129" s="24"/>
      <c r="AI129" s="24"/>
    </row>
    <row r="130" spans="1:80" customHeight="1" ht="49.15" s="17" customFormat="1">
      <c r="A130" s="106" t="s">
        <v>336</v>
      </c>
      <c r="B130" s="106" t="s">
        <v>337</v>
      </c>
      <c r="C130" s="98" t="s">
        <v>334</v>
      </c>
      <c r="D130" s="85" t="s">
        <v>338</v>
      </c>
      <c r="E130" s="102">
        <f>F130+I130</f>
        <v>1000000</v>
      </c>
      <c r="F130" s="101">
        <v>1000000</v>
      </c>
      <c r="G130" s="60"/>
      <c r="H130" s="60"/>
      <c r="I130" s="60"/>
      <c r="J130" s="102">
        <f>L130+O130</f>
        <v>0</v>
      </c>
      <c r="K130" s="103"/>
      <c r="L130" s="60"/>
      <c r="M130" s="60"/>
      <c r="N130" s="60"/>
      <c r="O130" s="101"/>
      <c r="P130" s="102">
        <f>E130+J130</f>
        <v>1000000</v>
      </c>
      <c r="Q130" s="18"/>
      <c r="R130" s="4"/>
      <c r="S130" s="18"/>
      <c r="T130" s="2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</row>
    <row r="131" spans="1:80" customHeight="1" ht="30.75" s="17" customFormat="1">
      <c r="A131" s="106" t="s">
        <v>339</v>
      </c>
      <c r="B131" s="106" t="s">
        <v>340</v>
      </c>
      <c r="C131" s="98" t="s">
        <v>46</v>
      </c>
      <c r="D131" s="85" t="s">
        <v>341</v>
      </c>
      <c r="E131" s="102">
        <f>F131+I131</f>
        <v>4500000</v>
      </c>
      <c r="F131" s="101"/>
      <c r="G131" s="60"/>
      <c r="H131" s="60"/>
      <c r="I131" s="101">
        <v>4500000.0</v>
      </c>
      <c r="J131" s="102">
        <f>L131+O131</f>
        <v>0</v>
      </c>
      <c r="K131" s="103"/>
      <c r="L131" s="60"/>
      <c r="M131" s="60"/>
      <c r="N131" s="60"/>
      <c r="O131" s="101"/>
      <c r="P131" s="102">
        <f>E131+J131</f>
        <v>4500000</v>
      </c>
      <c r="Q131" s="18"/>
      <c r="R131" s="4"/>
      <c r="S131" s="18"/>
      <c r="T131" s="2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</row>
    <row r="132" spans="1:80" customHeight="1" ht="46.5" s="24" customFormat="1">
      <c r="A132" s="66" t="s">
        <v>342</v>
      </c>
      <c r="B132" s="66"/>
      <c r="C132" s="70"/>
      <c r="D132" s="87" t="s">
        <v>343</v>
      </c>
      <c r="E132" s="102">
        <f>E133</f>
        <v>2180000</v>
      </c>
      <c r="F132" s="102">
        <f>F133</f>
        <v>2180000</v>
      </c>
      <c r="G132" s="102">
        <f>G133</f>
        <v>0</v>
      </c>
      <c r="H132" s="102">
        <f>H133</f>
        <v>0</v>
      </c>
      <c r="I132" s="102">
        <f>I133</f>
        <v>0</v>
      </c>
      <c r="J132" s="102">
        <f>L132+O132</f>
        <v>0</v>
      </c>
      <c r="K132" s="102">
        <f>K133</f>
        <v>0</v>
      </c>
      <c r="L132" s="102">
        <f>L133</f>
        <v>0</v>
      </c>
      <c r="M132" s="102">
        <f>M133</f>
        <v>0</v>
      </c>
      <c r="N132" s="102">
        <f>N133</f>
        <v>0</v>
      </c>
      <c r="O132" s="102">
        <f>O133</f>
        <v>0</v>
      </c>
      <c r="P132" s="102">
        <f>E132+J132</f>
        <v>2180000</v>
      </c>
      <c r="Q132" s="18"/>
      <c r="R132" s="53"/>
      <c r="S132" s="130"/>
      <c r="T132" s="2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</row>
    <row r="133" spans="1:80" customHeight="1" ht="48" s="24" customFormat="1">
      <c r="A133" s="66" t="s">
        <v>344</v>
      </c>
      <c r="B133" s="66"/>
      <c r="C133" s="70"/>
      <c r="D133" s="87" t="s">
        <v>343</v>
      </c>
      <c r="E133" s="102">
        <f>F133+I133</f>
        <v>2180000</v>
      </c>
      <c r="F133" s="102">
        <f>F135+F134</f>
        <v>2180000</v>
      </c>
      <c r="G133" s="102">
        <f>G135+G134</f>
        <v>0</v>
      </c>
      <c r="H133" s="102">
        <f>H135+H134</f>
        <v>0</v>
      </c>
      <c r="I133" s="102">
        <f>I135+I134</f>
        <v>0</v>
      </c>
      <c r="J133" s="102">
        <f>J135+J134</f>
        <v>0</v>
      </c>
      <c r="K133" s="102">
        <f>K135+K134</f>
        <v>0</v>
      </c>
      <c r="L133" s="102">
        <f>L135+L134</f>
        <v>0</v>
      </c>
      <c r="M133" s="102">
        <f>M135+M134</f>
        <v>0</v>
      </c>
      <c r="N133" s="102">
        <f>N135+N134</f>
        <v>0</v>
      </c>
      <c r="O133" s="102">
        <f>O135+O134</f>
        <v>0</v>
      </c>
      <c r="P133" s="102">
        <f>P135+P134</f>
        <v>2180000</v>
      </c>
      <c r="Q133" s="18"/>
      <c r="R133" s="4"/>
      <c r="S133" s="18"/>
      <c r="T133" s="2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</row>
    <row r="134" spans="1:80" customHeight="1" ht="48" s="24" customFormat="1">
      <c r="A134" s="106" t="s">
        <v>345</v>
      </c>
      <c r="B134" s="106" t="s">
        <v>346</v>
      </c>
      <c r="C134" s="98" t="s">
        <v>347</v>
      </c>
      <c r="D134" s="88" t="s">
        <v>348</v>
      </c>
      <c r="E134" s="102">
        <f>F134+I134</f>
        <v>2000000</v>
      </c>
      <c r="F134" s="101">
        <v>2000000</v>
      </c>
      <c r="G134" s="100"/>
      <c r="H134" s="100"/>
      <c r="I134" s="100"/>
      <c r="J134" s="102">
        <f>L134+O134</f>
        <v>0</v>
      </c>
      <c r="K134" s="103"/>
      <c r="L134" s="104"/>
      <c r="M134" s="100"/>
      <c r="N134" s="100"/>
      <c r="O134" s="100"/>
      <c r="P134" s="102">
        <f>E134+J134</f>
        <v>2000000</v>
      </c>
      <c r="Q134" s="18"/>
      <c r="R134" s="4"/>
      <c r="S134" s="18"/>
      <c r="T134" s="2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</row>
    <row r="135" spans="1:80" customHeight="1" ht="27.75" s="1" customFormat="1">
      <c r="A135" s="106" t="s">
        <v>349</v>
      </c>
      <c r="B135" s="106" t="s">
        <v>350</v>
      </c>
      <c r="C135" s="98" t="s">
        <v>334</v>
      </c>
      <c r="D135" s="88" t="s">
        <v>351</v>
      </c>
      <c r="E135" s="102">
        <f>F135+I135</f>
        <v>180000</v>
      </c>
      <c r="F135" s="101">
        <v>180000</v>
      </c>
      <c r="G135" s="100"/>
      <c r="H135" s="100"/>
      <c r="I135" s="100"/>
      <c r="J135" s="102">
        <f>L135+O135</f>
        <v>0</v>
      </c>
      <c r="K135" s="103"/>
      <c r="L135" s="104"/>
      <c r="M135" s="100"/>
      <c r="N135" s="100"/>
      <c r="O135" s="100"/>
      <c r="P135" s="102">
        <f>E135+J135</f>
        <v>180000</v>
      </c>
      <c r="Q135" s="5"/>
      <c r="R135" s="6"/>
      <c r="S135" s="5"/>
      <c r="T135" s="2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</row>
    <row r="136" spans="1:80" customHeight="1" ht="39.6" hidden="true" s="127" customFormat="1">
      <c r="A136" s="124" t="s">
        <v>352</v>
      </c>
      <c r="B136" s="106" t="s">
        <v>340</v>
      </c>
      <c r="C136" s="98" t="s">
        <v>46</v>
      </c>
      <c r="D136" s="88" t="s">
        <v>341</v>
      </c>
      <c r="E136" s="102">
        <f>F136+I136</f>
        <v>0</v>
      </c>
      <c r="F136" s="101"/>
      <c r="G136" s="100"/>
      <c r="H136" s="100"/>
      <c r="I136" s="100"/>
      <c r="J136" s="102">
        <f>L136+O136</f>
        <v>0</v>
      </c>
      <c r="K136" s="103"/>
      <c r="L136" s="104"/>
      <c r="M136" s="100"/>
      <c r="N136" s="100"/>
      <c r="O136" s="100"/>
      <c r="P136" s="102">
        <f>E136+J136</f>
        <v>0</v>
      </c>
      <c r="Q136" s="125"/>
      <c r="R136" s="126"/>
      <c r="S136" s="125"/>
      <c r="T136" s="2"/>
      <c r="U136" s="125"/>
      <c r="V136" s="125"/>
      <c r="W136" s="125"/>
      <c r="X136" s="125"/>
      <c r="Y136" s="125"/>
      <c r="Z136" s="125"/>
      <c r="AA136" s="125"/>
      <c r="AB136" s="125"/>
      <c r="AC136" s="125"/>
      <c r="AD136" s="125"/>
      <c r="AE136" s="125"/>
      <c r="AF136" s="125"/>
      <c r="AG136" s="125"/>
      <c r="AH136" s="125"/>
      <c r="AI136" s="125"/>
      <c r="AJ136" s="125"/>
      <c r="AK136" s="125"/>
      <c r="AL136" s="125"/>
      <c r="AM136" s="125"/>
      <c r="AN136" s="125"/>
      <c r="AO136" s="125"/>
      <c r="AP136" s="125"/>
      <c r="AQ136" s="125"/>
      <c r="AR136" s="125"/>
      <c r="AS136" s="125"/>
      <c r="AT136" s="125"/>
      <c r="AU136" s="125"/>
      <c r="AV136" s="125"/>
      <c r="AW136" s="125"/>
      <c r="AX136" s="125"/>
      <c r="AY136" s="125"/>
      <c r="AZ136" s="125"/>
      <c r="BA136" s="125"/>
      <c r="BB136" s="125"/>
      <c r="BC136" s="125"/>
      <c r="BD136" s="125"/>
      <c r="BE136" s="125"/>
      <c r="BF136" s="125"/>
      <c r="BG136" s="125"/>
      <c r="BH136" s="125"/>
      <c r="BI136" s="125"/>
      <c r="BJ136" s="125"/>
      <c r="BK136" s="125"/>
      <c r="BL136" s="125"/>
      <c r="BM136" s="125"/>
      <c r="BN136" s="125"/>
      <c r="BO136" s="125"/>
      <c r="BP136" s="125"/>
      <c r="BQ136" s="125"/>
      <c r="BR136" s="125"/>
      <c r="BS136" s="125"/>
      <c r="BT136" s="125"/>
      <c r="BU136" s="125"/>
      <c r="BV136" s="125"/>
      <c r="BW136" s="125"/>
      <c r="BX136" s="125"/>
      <c r="BY136" s="125"/>
      <c r="BZ136" s="125"/>
      <c r="CA136" s="125"/>
      <c r="CB136" s="125"/>
    </row>
    <row r="137" spans="1:80" customHeight="1" ht="45.75" s="127" customFormat="1">
      <c r="A137" s="66" t="s">
        <v>353</v>
      </c>
      <c r="B137" s="66"/>
      <c r="C137" s="66"/>
      <c r="D137" s="87" t="s">
        <v>354</v>
      </c>
      <c r="E137" s="102"/>
      <c r="F137" s="102"/>
      <c r="G137" s="102"/>
      <c r="H137" s="102"/>
      <c r="I137" s="102"/>
      <c r="J137" s="102">
        <f>J138</f>
        <v>103370000</v>
      </c>
      <c r="K137" s="102">
        <f>K138</f>
        <v/>
      </c>
      <c r="L137" s="102">
        <f>L138</f>
        <v/>
      </c>
      <c r="M137" s="102">
        <f>M138</f>
        <v/>
      </c>
      <c r="N137" s="102">
        <f>N138</f>
        <v/>
      </c>
      <c r="O137" s="102">
        <f>O138</f>
        <v>103370000</v>
      </c>
      <c r="P137" s="102">
        <f>P138</f>
        <v>103370000</v>
      </c>
      <c r="Q137" s="5"/>
      <c r="R137" s="6"/>
      <c r="S137" s="130"/>
      <c r="T137" s="2"/>
      <c r="U137" s="5"/>
      <c r="V137" s="5"/>
      <c r="W137" s="5"/>
      <c r="X137" s="5"/>
      <c r="Y137" s="5"/>
      <c r="Z137" s="5"/>
      <c r="AA137" s="5"/>
      <c r="AB137" s="5"/>
      <c r="AC137" s="5"/>
      <c r="AD137" s="125"/>
      <c r="AE137" s="125"/>
      <c r="AF137" s="125"/>
      <c r="AG137" s="125"/>
      <c r="AH137" s="125"/>
      <c r="AI137" s="125"/>
      <c r="AJ137" s="125"/>
      <c r="AK137" s="125"/>
      <c r="AL137" s="125"/>
      <c r="AM137" s="125"/>
      <c r="AN137" s="125"/>
      <c r="AO137" s="125"/>
      <c r="AP137" s="125"/>
      <c r="AQ137" s="125"/>
      <c r="AR137" s="125"/>
      <c r="AS137" s="125"/>
      <c r="AT137" s="125"/>
      <c r="AU137" s="125"/>
      <c r="AV137" s="125"/>
      <c r="AW137" s="125"/>
      <c r="AX137" s="125"/>
      <c r="AY137" s="125"/>
      <c r="AZ137" s="125"/>
      <c r="BA137" s="125"/>
      <c r="BB137" s="125"/>
      <c r="BC137" s="125"/>
      <c r="BD137" s="125"/>
      <c r="BE137" s="125"/>
      <c r="BF137" s="125"/>
      <c r="BG137" s="125"/>
      <c r="BH137" s="125"/>
      <c r="BI137" s="125"/>
      <c r="BJ137" s="125"/>
      <c r="BK137" s="125"/>
      <c r="BL137" s="125"/>
      <c r="BM137" s="125"/>
      <c r="BN137" s="125"/>
      <c r="BO137" s="125"/>
      <c r="BP137" s="125"/>
      <c r="BQ137" s="125"/>
      <c r="BR137" s="125"/>
      <c r="BS137" s="125"/>
      <c r="BT137" s="125"/>
      <c r="BU137" s="125"/>
      <c r="BV137" s="125"/>
      <c r="BW137" s="125"/>
      <c r="BX137" s="125"/>
      <c r="BY137" s="125"/>
      <c r="BZ137" s="125"/>
      <c r="CA137" s="125"/>
      <c r="CB137" s="125"/>
    </row>
    <row r="138" spans="1:80" customHeight="1" ht="46.9" s="127" customFormat="1">
      <c r="A138" s="66" t="s">
        <v>355</v>
      </c>
      <c r="B138" s="66"/>
      <c r="C138" s="66"/>
      <c r="D138" s="87" t="s">
        <v>354</v>
      </c>
      <c r="E138" s="102"/>
      <c r="F138" s="102"/>
      <c r="G138" s="102"/>
      <c r="H138" s="102"/>
      <c r="I138" s="102"/>
      <c r="J138" s="102">
        <f>J139</f>
        <v>103370000</v>
      </c>
      <c r="K138" s="102">
        <f>K139</f>
        <v/>
      </c>
      <c r="L138" s="102">
        <f>L139</f>
        <v/>
      </c>
      <c r="M138" s="102">
        <f>M139</f>
        <v/>
      </c>
      <c r="N138" s="102">
        <f>N139</f>
        <v/>
      </c>
      <c r="O138" s="102">
        <f>O139</f>
        <v>103370000</v>
      </c>
      <c r="P138" s="102">
        <f>P139</f>
        <v>103370000</v>
      </c>
      <c r="Q138" s="5"/>
      <c r="R138" s="6"/>
      <c r="S138" s="5"/>
      <c r="T138" s="2"/>
      <c r="U138" s="5"/>
      <c r="V138" s="5"/>
      <c r="W138" s="5"/>
      <c r="X138" s="5"/>
      <c r="Y138" s="5"/>
      <c r="Z138" s="5"/>
      <c r="AA138" s="5"/>
      <c r="AB138" s="5"/>
      <c r="AC138" s="5"/>
      <c r="AD138" s="125"/>
      <c r="AE138" s="125"/>
      <c r="AF138" s="125"/>
      <c r="AG138" s="125"/>
      <c r="AH138" s="125"/>
      <c r="AI138" s="125"/>
      <c r="AJ138" s="125"/>
      <c r="AK138" s="125"/>
      <c r="AL138" s="125"/>
      <c r="AM138" s="125"/>
      <c r="AN138" s="125"/>
      <c r="AO138" s="125"/>
      <c r="AP138" s="125"/>
      <c r="AQ138" s="125"/>
      <c r="AR138" s="125"/>
      <c r="AS138" s="125"/>
      <c r="AT138" s="125"/>
      <c r="AU138" s="125"/>
      <c r="AV138" s="125"/>
      <c r="AW138" s="125"/>
      <c r="AX138" s="125"/>
      <c r="AY138" s="125"/>
      <c r="AZ138" s="125"/>
      <c r="BA138" s="125"/>
      <c r="BB138" s="125"/>
      <c r="BC138" s="125"/>
      <c r="BD138" s="125"/>
      <c r="BE138" s="125"/>
      <c r="BF138" s="125"/>
      <c r="BG138" s="125"/>
      <c r="BH138" s="125"/>
      <c r="BI138" s="125"/>
      <c r="BJ138" s="125"/>
      <c r="BK138" s="125"/>
      <c r="BL138" s="125"/>
      <c r="BM138" s="125"/>
      <c r="BN138" s="125"/>
      <c r="BO138" s="125"/>
      <c r="BP138" s="125"/>
      <c r="BQ138" s="125"/>
      <c r="BR138" s="125"/>
      <c r="BS138" s="125"/>
      <c r="BT138" s="125"/>
      <c r="BU138" s="125"/>
      <c r="BV138" s="125"/>
      <c r="BW138" s="125"/>
      <c r="BX138" s="125"/>
      <c r="BY138" s="125"/>
      <c r="BZ138" s="125"/>
      <c r="CA138" s="125"/>
      <c r="CB138" s="125"/>
    </row>
    <row r="139" spans="1:80" customHeight="1" ht="43.5" s="127" customFormat="1">
      <c r="A139" s="106" t="s">
        <v>356</v>
      </c>
      <c r="B139" s="106" t="s">
        <v>357</v>
      </c>
      <c r="C139" s="106" t="s">
        <v>358</v>
      </c>
      <c r="D139" s="99" t="s">
        <v>359</v>
      </c>
      <c r="E139" s="102">
        <f>F139+I139</f>
        <v>0</v>
      </c>
      <c r="F139" s="101"/>
      <c r="G139" s="100"/>
      <c r="H139" s="100"/>
      <c r="I139" s="100"/>
      <c r="J139" s="102">
        <f>L139+O139</f>
        <v>103370000</v>
      </c>
      <c r="K139" s="103"/>
      <c r="L139" s="94"/>
      <c r="M139" s="100"/>
      <c r="N139" s="100"/>
      <c r="O139" s="94">
        <v>103370000</v>
      </c>
      <c r="P139" s="102">
        <f>E139+J139</f>
        <v>103370000</v>
      </c>
      <c r="Q139" s="5"/>
      <c r="R139" s="6"/>
      <c r="S139" s="5"/>
      <c r="T139" s="2"/>
      <c r="U139" s="5"/>
      <c r="V139" s="5"/>
      <c r="W139" s="5"/>
      <c r="X139" s="5"/>
      <c r="Y139" s="5"/>
      <c r="Z139" s="5"/>
      <c r="AA139" s="5"/>
      <c r="AB139" s="5"/>
      <c r="AC139" s="5"/>
      <c r="AD139" s="125"/>
      <c r="AE139" s="125"/>
      <c r="AF139" s="125"/>
      <c r="AG139" s="125"/>
      <c r="AH139" s="125"/>
      <c r="AI139" s="125"/>
      <c r="AJ139" s="125"/>
      <c r="AK139" s="125"/>
      <c r="AL139" s="125"/>
      <c r="AM139" s="125"/>
      <c r="AN139" s="125"/>
      <c r="AO139" s="125"/>
      <c r="AP139" s="125"/>
      <c r="AQ139" s="125"/>
      <c r="AR139" s="125"/>
      <c r="AS139" s="125"/>
      <c r="AT139" s="125"/>
      <c r="AU139" s="125"/>
      <c r="AV139" s="125"/>
      <c r="AW139" s="125"/>
      <c r="AX139" s="125"/>
      <c r="AY139" s="125"/>
      <c r="AZ139" s="125"/>
      <c r="BA139" s="125"/>
      <c r="BB139" s="125"/>
      <c r="BC139" s="125"/>
      <c r="BD139" s="125"/>
      <c r="BE139" s="125"/>
      <c r="BF139" s="125"/>
      <c r="BG139" s="125"/>
      <c r="BH139" s="125"/>
      <c r="BI139" s="125"/>
      <c r="BJ139" s="125"/>
      <c r="BK139" s="125"/>
      <c r="BL139" s="125"/>
      <c r="BM139" s="125"/>
      <c r="BN139" s="125"/>
      <c r="BO139" s="125"/>
      <c r="BP139" s="125"/>
      <c r="BQ139" s="125"/>
      <c r="BR139" s="125"/>
      <c r="BS139" s="125"/>
      <c r="BT139" s="125"/>
      <c r="BU139" s="125"/>
      <c r="BV139" s="125"/>
      <c r="BW139" s="125"/>
      <c r="BX139" s="125"/>
      <c r="BY139" s="125"/>
      <c r="BZ139" s="125"/>
      <c r="CA139" s="125"/>
      <c r="CB139" s="125"/>
    </row>
    <row r="140" spans="1:80" customHeight="1" ht="68.25" s="24" customFormat="1">
      <c r="A140" s="66" t="s">
        <v>360</v>
      </c>
      <c r="B140" s="66"/>
      <c r="C140" s="66"/>
      <c r="D140" s="87" t="s">
        <v>361</v>
      </c>
      <c r="E140" s="102">
        <f>F140+I140</f>
        <v>130839100</v>
      </c>
      <c r="F140" s="102">
        <f>F141</f>
        <v>69647100</v>
      </c>
      <c r="G140" s="102">
        <f>G141</f>
        <v>17697600</v>
      </c>
      <c r="H140" s="102">
        <f>H141</f>
        <v>585375</v>
      </c>
      <c r="I140" s="102">
        <f>I141</f>
        <v>61192000</v>
      </c>
      <c r="J140" s="102">
        <f>L140+O140</f>
        <v>0</v>
      </c>
      <c r="K140" s="102">
        <f>K141</f>
        <v>0</v>
      </c>
      <c r="L140" s="102">
        <f>L141</f>
        <v>0</v>
      </c>
      <c r="M140" s="102">
        <f>M141</f>
        <v>0</v>
      </c>
      <c r="N140" s="102">
        <f>N141</f>
        <v>0</v>
      </c>
      <c r="O140" s="102">
        <f>O141</f>
        <v>0</v>
      </c>
      <c r="P140" s="102">
        <f>E140+J140</f>
        <v>130839100</v>
      </c>
      <c r="Q140" s="18"/>
      <c r="R140" s="53"/>
      <c r="S140" s="130"/>
      <c r="T140" s="2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</row>
    <row r="141" spans="1:80" customHeight="1" ht="69.75" s="24" customFormat="1">
      <c r="A141" s="66" t="s">
        <v>362</v>
      </c>
      <c r="B141" s="66"/>
      <c r="C141" s="66"/>
      <c r="D141" s="87" t="s">
        <v>361</v>
      </c>
      <c r="E141" s="102">
        <f>E144+E143+E145+E146</f>
        <v>130839100</v>
      </c>
      <c r="F141" s="102">
        <f>F144+F143+F145+F146</f>
        <v>69647100</v>
      </c>
      <c r="G141" s="102">
        <f>G144+G143+G145+G146</f>
        <v>17697600</v>
      </c>
      <c r="H141" s="102">
        <f>H144+H143+H145+H146</f>
        <v>585375</v>
      </c>
      <c r="I141" s="102">
        <f>I144+I143+I145+I146</f>
        <v>61192000</v>
      </c>
      <c r="J141" s="102">
        <f>J144+J143+J145+J146</f>
        <v>0</v>
      </c>
      <c r="K141" s="102">
        <f>K144+K143+K145+K146</f>
        <v>0</v>
      </c>
      <c r="L141" s="102">
        <f>L144+L143+L145+L146</f>
        <v>0</v>
      </c>
      <c r="M141" s="102">
        <f>M144+M143+M145+M146</f>
        <v>0</v>
      </c>
      <c r="N141" s="102">
        <f>N144+N143+N145+N146</f>
        <v>0</v>
      </c>
      <c r="O141" s="102">
        <f>O144+O143+O145+O146</f>
        <v>0</v>
      </c>
      <c r="P141" s="102">
        <f>P144+P143+P145+P146</f>
        <v>130839100</v>
      </c>
      <c r="Q141" s="18"/>
      <c r="R141" s="4"/>
      <c r="S141" s="18"/>
      <c r="T141" s="2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</row>
    <row r="142" spans="1:80" customHeight="1" ht="125.25" hidden="true" s="21" customFormat="1">
      <c r="A142" s="78"/>
      <c r="B142" s="78"/>
      <c r="C142" s="78"/>
      <c r="D142" s="89"/>
      <c r="E142" s="102">
        <f>F142+I142</f>
        <v>0</v>
      </c>
      <c r="F142" s="90"/>
      <c r="G142" s="91"/>
      <c r="H142" s="91"/>
      <c r="I142" s="91"/>
      <c r="J142" s="102">
        <f>L142+O142</f>
        <v>0</v>
      </c>
      <c r="K142" s="75"/>
      <c r="L142" s="92"/>
      <c r="M142" s="92"/>
      <c r="N142" s="92"/>
      <c r="O142" s="92"/>
      <c r="P142" s="102">
        <f>E142+J142</f>
        <v>0</v>
      </c>
      <c r="Q142" s="19"/>
      <c r="R142" s="20"/>
      <c r="S142" s="19"/>
      <c r="T142" s="2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9"/>
      <c r="BR142" s="19"/>
      <c r="BS142" s="19"/>
      <c r="BT142" s="19"/>
      <c r="BU142" s="19"/>
      <c r="BV142" s="19"/>
      <c r="BW142" s="19"/>
      <c r="BX142" s="19"/>
      <c r="BY142" s="19"/>
      <c r="BZ142" s="19"/>
      <c r="CA142" s="19"/>
      <c r="CB142" s="19"/>
    </row>
    <row r="143" spans="1:80" customHeight="1" ht="49.5" s="21" customFormat="1">
      <c r="A143" s="106" t="s">
        <v>363</v>
      </c>
      <c r="B143" s="106" t="s">
        <v>364</v>
      </c>
      <c r="C143" s="106" t="s">
        <v>365</v>
      </c>
      <c r="D143" s="88" t="s">
        <v>366</v>
      </c>
      <c r="E143" s="102">
        <f>F143+I143</f>
        <v>13229000</v>
      </c>
      <c r="F143" s="101">
        <f>13229000-330000</f>
        <v>12899000</v>
      </c>
      <c r="G143" s="100">
        <v>5858000.0</v>
      </c>
      <c r="H143" s="100">
        <v>62375</v>
      </c>
      <c r="I143" s="100">
        <v>330000</v>
      </c>
      <c r="J143" s="102">
        <f>L143+O143</f>
        <v>0</v>
      </c>
      <c r="K143" s="103"/>
      <c r="L143" s="104"/>
      <c r="M143" s="100"/>
      <c r="N143" s="100"/>
      <c r="O143" s="100"/>
      <c r="P143" s="102">
        <f>E143+J143</f>
        <v>13229000</v>
      </c>
      <c r="Q143" s="19"/>
      <c r="R143" s="20"/>
      <c r="S143" s="19"/>
      <c r="T143" s="2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19"/>
      <c r="BS143" s="19"/>
      <c r="BT143" s="19"/>
      <c r="BU143" s="19"/>
      <c r="BV143" s="19"/>
      <c r="BW143" s="19"/>
      <c r="BX143" s="19"/>
      <c r="BY143" s="19"/>
      <c r="BZ143" s="19"/>
      <c r="CA143" s="19"/>
      <c r="CB143" s="19"/>
    </row>
    <row r="144" spans="1:80" customHeight="1" ht="30.75" s="1" customFormat="1">
      <c r="A144" s="106" t="s">
        <v>367</v>
      </c>
      <c r="B144" s="106" t="s">
        <v>368</v>
      </c>
      <c r="C144" s="106" t="s">
        <v>365</v>
      </c>
      <c r="D144" s="88" t="s">
        <v>369</v>
      </c>
      <c r="E144" s="102">
        <f>F144+I144</f>
        <v>8544100</v>
      </c>
      <c r="F144" s="101">
        <v>8544100</v>
      </c>
      <c r="G144" s="100">
        <v>6115000</v>
      </c>
      <c r="H144" s="100">
        <v>216000</v>
      </c>
      <c r="I144" s="100"/>
      <c r="J144" s="102">
        <f>L144+O144</f>
        <v>0</v>
      </c>
      <c r="K144" s="103"/>
      <c r="L144" s="104"/>
      <c r="M144" s="100"/>
      <c r="N144" s="100"/>
      <c r="O144" s="100"/>
      <c r="P144" s="102">
        <f>E144+J144</f>
        <v>8544100</v>
      </c>
      <c r="Q144" s="5"/>
      <c r="R144" s="6"/>
      <c r="S144" s="5"/>
      <c r="T144" s="2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</row>
    <row r="145" spans="1:80" customHeight="1" ht="30.75" s="1" customFormat="1">
      <c r="A145" s="106" t="s">
        <v>370</v>
      </c>
      <c r="B145" s="106" t="s">
        <v>371</v>
      </c>
      <c r="C145" s="106" t="s">
        <v>372</v>
      </c>
      <c r="D145" s="88" t="s">
        <v>373</v>
      </c>
      <c r="E145" s="102">
        <f>F145+I145</f>
        <v>9066000</v>
      </c>
      <c r="F145" s="101">
        <f>9066000-862000</f>
        <v>8204000</v>
      </c>
      <c r="G145" s="100">
        <v>5724600</v>
      </c>
      <c r="H145" s="100">
        <v>307000</v>
      </c>
      <c r="I145" s="100">
        <v>862000</v>
      </c>
      <c r="J145" s="102">
        <f>L145+O145</f>
        <v>0</v>
      </c>
      <c r="K145" s="103"/>
      <c r="L145" s="104"/>
      <c r="M145" s="100"/>
      <c r="N145" s="100"/>
      <c r="O145" s="100"/>
      <c r="P145" s="102">
        <f>E145+J145</f>
        <v>9066000</v>
      </c>
      <c r="Q145" s="5"/>
      <c r="R145" s="6"/>
      <c r="S145" s="5"/>
      <c r="T145" s="2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</row>
    <row r="146" spans="1:80" customHeight="1" ht="30.75" s="1" customFormat="1">
      <c r="A146" s="106" t="s">
        <v>374</v>
      </c>
      <c r="B146" s="106" t="s">
        <v>37</v>
      </c>
      <c r="C146" s="106" t="s">
        <v>38</v>
      </c>
      <c r="D146" s="68" t="s">
        <v>39</v>
      </c>
      <c r="E146" s="102">
        <f>F146+I146</f>
        <v>100000000</v>
      </c>
      <c r="F146" s="101">
        <v>40000000.0</v>
      </c>
      <c r="G146" s="100"/>
      <c r="H146" s="100"/>
      <c r="I146" s="100">
        <v>60000000.0</v>
      </c>
      <c r="J146" s="102">
        <f>L146+O146</f>
        <v>0</v>
      </c>
      <c r="K146" s="103"/>
      <c r="L146" s="104"/>
      <c r="M146" s="100"/>
      <c r="N146" s="100"/>
      <c r="O146" s="100"/>
      <c r="P146" s="102">
        <f>E146+J146</f>
        <v>100000000</v>
      </c>
      <c r="Q146" s="5"/>
      <c r="R146" s="6"/>
      <c r="S146" s="5"/>
      <c r="T146" s="2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</row>
    <row r="147" spans="1:80" customHeight="1" ht="33.75" s="45" customFormat="1">
      <c r="A147" s="66" t="s">
        <v>375</v>
      </c>
      <c r="B147" s="66"/>
      <c r="C147" s="70"/>
      <c r="D147" s="87" t="s">
        <v>376</v>
      </c>
      <c r="E147" s="102">
        <f>F147+I147</f>
        <v>72600000</v>
      </c>
      <c r="F147" s="102">
        <f>F148</f>
        <v>72600000</v>
      </c>
      <c r="G147" s="102">
        <f>G148</f>
        <v>0</v>
      </c>
      <c r="H147" s="102">
        <f>H148</f>
        <v>0</v>
      </c>
      <c r="I147" s="102">
        <f>I148</f>
        <v>0</v>
      </c>
      <c r="J147" s="102">
        <f>L147+O147</f>
        <v>0</v>
      </c>
      <c r="K147" s="102">
        <f>K148</f>
        <v>0</v>
      </c>
      <c r="L147" s="102">
        <f>L148</f>
        <v>0</v>
      </c>
      <c r="M147" s="102">
        <f>M148</f>
        <v>0</v>
      </c>
      <c r="N147" s="102">
        <f>N148</f>
        <v>0</v>
      </c>
      <c r="O147" s="102">
        <f>O148</f>
        <v>0</v>
      </c>
      <c r="P147" s="102">
        <f>E147+J147</f>
        <v>72600000</v>
      </c>
      <c r="Q147" s="3"/>
      <c r="R147" s="53"/>
      <c r="S147" s="130"/>
      <c r="T147" s="2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</row>
    <row r="148" spans="1:80" customHeight="1" ht="30.75" s="45" customFormat="1">
      <c r="A148" s="66" t="s">
        <v>377</v>
      </c>
      <c r="B148" s="66"/>
      <c r="C148" s="70"/>
      <c r="D148" s="87" t="s">
        <v>376</v>
      </c>
      <c r="E148" s="102">
        <f>F148+I148</f>
        <v>72600000</v>
      </c>
      <c r="F148" s="102">
        <f>F149+F152+F150+F151</f>
        <v>72600000</v>
      </c>
      <c r="G148" s="102">
        <f>G149+G152+G150</f>
        <v>0</v>
      </c>
      <c r="H148" s="102">
        <f>H149+H152+H150</f>
        <v>0</v>
      </c>
      <c r="I148" s="102">
        <f>I149+I152+I150</f>
        <v>0</v>
      </c>
      <c r="J148" s="102">
        <f>J149+J152+J150</f>
        <v>0</v>
      </c>
      <c r="K148" s="102">
        <f>K149+K152+K150</f>
        <v>0</v>
      </c>
      <c r="L148" s="102">
        <f>L149+L152+L150</f>
        <v>0</v>
      </c>
      <c r="M148" s="102">
        <f>M149+M152+M150</f>
        <v>0</v>
      </c>
      <c r="N148" s="102">
        <f>N149+N152+N150</f>
        <v>0</v>
      </c>
      <c r="O148" s="102">
        <f>O149+O152+O150</f>
        <v>0</v>
      </c>
      <c r="P148" s="102">
        <f>E148+J148</f>
        <v>72600000</v>
      </c>
      <c r="Q148" s="3"/>
      <c r="R148" s="4"/>
      <c r="S148" s="3"/>
      <c r="T148" s="2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</row>
    <row r="149" spans="1:80" customHeight="1" ht="88.15" s="2" customFormat="1">
      <c r="A149" s="106" t="s">
        <v>378</v>
      </c>
      <c r="B149" s="106" t="s">
        <v>379</v>
      </c>
      <c r="C149" s="106" t="s">
        <v>37</v>
      </c>
      <c r="D149" s="95" t="s">
        <v>380</v>
      </c>
      <c r="E149" s="102">
        <f>F149+I149</f>
        <v>2600000</v>
      </c>
      <c r="F149" s="101">
        <v>2600000.0</v>
      </c>
      <c r="G149" s="101"/>
      <c r="H149" s="101"/>
      <c r="I149" s="101"/>
      <c r="J149" s="102">
        <f>L149+O149</f>
        <v>0</v>
      </c>
      <c r="K149" s="101"/>
      <c r="L149" s="104"/>
      <c r="M149" s="100"/>
      <c r="N149" s="100"/>
      <c r="O149" s="119"/>
      <c r="P149" s="102">
        <f>E149+J149</f>
        <v>2600000</v>
      </c>
      <c r="R149" s="6"/>
      <c r="S149" s="123"/>
    </row>
    <row r="150" spans="1:80" customHeight="1" ht="26.25" hidden="true" s="2" customFormat="1">
      <c r="A150" s="106" t="s">
        <v>381</v>
      </c>
      <c r="B150" s="106" t="s">
        <v>382</v>
      </c>
      <c r="C150" s="106" t="s">
        <v>37</v>
      </c>
      <c r="D150" s="95" t="s">
        <v>383</v>
      </c>
      <c r="E150" s="102">
        <f>F150+I150</f>
        <v>0</v>
      </c>
      <c r="F150" s="101"/>
      <c r="G150" s="101"/>
      <c r="H150" s="101"/>
      <c r="I150" s="101"/>
      <c r="J150" s="102">
        <f>L150+O150</f>
        <v>0</v>
      </c>
      <c r="K150" s="101"/>
      <c r="L150" s="104"/>
      <c r="M150" s="100"/>
      <c r="N150" s="100"/>
      <c r="O150" s="119"/>
      <c r="P150" s="102">
        <f>E150+J150</f>
        <v>0</v>
      </c>
      <c r="R150" s="6"/>
      <c r="S150" s="123"/>
    </row>
    <row r="151" spans="1:80" customHeight="1" ht="61.5" s="2" customFormat="1">
      <c r="A151" s="106" t="s">
        <v>384</v>
      </c>
      <c r="B151" s="106" t="s">
        <v>385</v>
      </c>
      <c r="C151" s="106" t="s">
        <v>37</v>
      </c>
      <c r="D151" s="95" t="s">
        <v>386</v>
      </c>
      <c r="E151" s="102">
        <f>F151+I151</f>
        <v>50000000</v>
      </c>
      <c r="F151" s="101">
        <v>50000000.0</v>
      </c>
      <c r="G151" s="101"/>
      <c r="H151" s="101"/>
      <c r="I151" s="101"/>
      <c r="J151" s="102">
        <f>L151+O151</f>
        <v>0</v>
      </c>
      <c r="K151" s="101"/>
      <c r="L151" s="104"/>
      <c r="M151" s="100"/>
      <c r="N151" s="100"/>
      <c r="O151" s="119"/>
      <c r="P151" s="102">
        <f>E151+J151</f>
        <v>50000000</v>
      </c>
      <c r="R151" s="6"/>
      <c r="S151" s="123"/>
    </row>
    <row r="152" spans="1:80" customHeight="1" ht="30">
      <c r="A152" s="106" t="s">
        <v>387</v>
      </c>
      <c r="B152" s="117" t="s">
        <v>388</v>
      </c>
      <c r="C152" s="117" t="s">
        <v>38</v>
      </c>
      <c r="D152" s="72" t="s">
        <v>389</v>
      </c>
      <c r="E152" s="102">
        <f>F152+I152</f>
        <v>20000000</v>
      </c>
      <c r="F152" s="101">
        <v>20000000.0</v>
      </c>
      <c r="G152" s="60"/>
      <c r="H152" s="60"/>
      <c r="I152" s="60"/>
      <c r="J152" s="102">
        <f>L152+O152</f>
        <v>0</v>
      </c>
      <c r="K152" s="101"/>
      <c r="L152" s="118"/>
      <c r="M152" s="119"/>
      <c r="N152" s="119"/>
      <c r="O152" s="119"/>
      <c r="P152" s="102">
        <f>E152+J152</f>
        <v>20000000</v>
      </c>
      <c r="Q152" s="5"/>
      <c r="R152" s="6"/>
      <c r="S152" s="5"/>
      <c r="U152" s="5"/>
      <c r="V152" s="5"/>
      <c r="W152" s="5"/>
      <c r="X152" s="5"/>
      <c r="Y152" s="5"/>
      <c r="Z152" s="5"/>
      <c r="AA152" s="5"/>
    </row>
    <row r="153" spans="1:80" customHeight="1" ht="45.75">
      <c r="A153" s="66" t="s">
        <v>390</v>
      </c>
      <c r="B153" s="66"/>
      <c r="C153" s="70"/>
      <c r="D153" s="87" t="s">
        <v>391</v>
      </c>
      <c r="E153" s="102">
        <f>F153+I153</f>
        <v>70100000</v>
      </c>
      <c r="F153" s="102">
        <f>F154</f>
        <v>70100000</v>
      </c>
      <c r="G153" s="102">
        <f>G154</f>
        <v>1693300</v>
      </c>
      <c r="H153" s="102">
        <f>H154</f>
        <v>105300</v>
      </c>
      <c r="I153" s="102">
        <f>I154</f>
        <v>0</v>
      </c>
      <c r="J153" s="102">
        <f>J154</f>
        <v>0</v>
      </c>
      <c r="K153" s="102">
        <f>K154</f>
        <v>0</v>
      </c>
      <c r="L153" s="102">
        <f>L154</f>
        <v>0</v>
      </c>
      <c r="M153" s="102">
        <f>M154</f>
        <v>0</v>
      </c>
      <c r="N153" s="102">
        <f>N154</f>
        <v>0</v>
      </c>
      <c r="O153" s="102">
        <f>O154</f>
        <v>0</v>
      </c>
      <c r="P153" s="102">
        <f>E153+J153</f>
        <v>70100000</v>
      </c>
      <c r="Q153" s="5"/>
      <c r="R153" s="6"/>
      <c r="S153" s="5"/>
      <c r="U153" s="5"/>
      <c r="V153" s="5"/>
      <c r="W153" s="5"/>
      <c r="X153" s="5"/>
      <c r="Y153" s="5"/>
      <c r="Z153" s="5"/>
      <c r="AA153" s="5"/>
    </row>
    <row r="154" spans="1:80" customHeight="1" ht="51">
      <c r="A154" s="66" t="s">
        <v>392</v>
      </c>
      <c r="B154" s="66"/>
      <c r="C154" s="70"/>
      <c r="D154" s="87" t="s">
        <v>391</v>
      </c>
      <c r="E154" s="102">
        <f>F154+I154</f>
        <v>70100000</v>
      </c>
      <c r="F154" s="102">
        <f>F155+F156</f>
        <v>70100000</v>
      </c>
      <c r="G154" s="102">
        <f>G155+G156</f>
        <v>1693300</v>
      </c>
      <c r="H154" s="102">
        <f>H155+H156</f>
        <v>105300</v>
      </c>
      <c r="I154" s="102">
        <f>I155+I156</f>
        <v>0</v>
      </c>
      <c r="J154" s="102">
        <f>J155+J156</f>
        <v>0</v>
      </c>
      <c r="K154" s="102">
        <f>K155+K156</f>
        <v>0</v>
      </c>
      <c r="L154" s="102">
        <f>L155+L156</f>
        <v>0</v>
      </c>
      <c r="M154" s="102">
        <f>M155+M156</f>
        <v>0</v>
      </c>
      <c r="N154" s="102">
        <f>N155+N156</f>
        <v>0</v>
      </c>
      <c r="O154" s="102">
        <f>O155+O156</f>
        <v>0</v>
      </c>
      <c r="P154" s="102">
        <f>E154+J154</f>
        <v>70100000</v>
      </c>
      <c r="Q154" s="5"/>
      <c r="R154" s="6"/>
      <c r="S154" s="5"/>
      <c r="U154" s="5"/>
      <c r="V154" s="5"/>
      <c r="W154" s="5"/>
      <c r="X154" s="5"/>
      <c r="Y154" s="5"/>
      <c r="Z154" s="5"/>
      <c r="AA154" s="5"/>
    </row>
    <row r="155" spans="1:80" customHeight="1" ht="43.5">
      <c r="A155" s="106" t="s">
        <v>393</v>
      </c>
      <c r="B155" s="106" t="s">
        <v>203</v>
      </c>
      <c r="C155" s="106" t="s">
        <v>91</v>
      </c>
      <c r="D155" s="83" t="s">
        <v>204</v>
      </c>
      <c r="E155" s="102">
        <f>F155+I155</f>
        <v>70023290</v>
      </c>
      <c r="F155" s="100">
        <v>70023290</v>
      </c>
      <c r="G155" s="100">
        <v>1693300</v>
      </c>
      <c r="H155" s="100">
        <v>105300</v>
      </c>
      <c r="I155" s="100"/>
      <c r="J155" s="102">
        <f>L155+O155</f>
        <v>0</v>
      </c>
      <c r="K155" s="103"/>
      <c r="L155" s="101"/>
      <c r="M155" s="101"/>
      <c r="N155" s="101"/>
      <c r="O155" s="101"/>
      <c r="P155" s="102">
        <f>E155+J155</f>
        <v>70023290</v>
      </c>
      <c r="Q155" s="5"/>
      <c r="R155" s="6"/>
      <c r="S155" s="5"/>
      <c r="U155" s="5"/>
      <c r="V155" s="5"/>
      <c r="W155" s="5"/>
      <c r="X155" s="5"/>
      <c r="Y155" s="5"/>
      <c r="Z155" s="5"/>
      <c r="AA155" s="5"/>
    </row>
    <row r="156" spans="1:80" customHeight="1" ht="42.6">
      <c r="A156" s="106" t="s">
        <v>394</v>
      </c>
      <c r="B156" s="117" t="s">
        <v>209</v>
      </c>
      <c r="C156" s="117" t="s">
        <v>37</v>
      </c>
      <c r="D156" s="154" t="s">
        <v>395</v>
      </c>
      <c r="E156" s="102">
        <f>F156+I156</f>
        <v>76710</v>
      </c>
      <c r="F156" s="101">
        <v>76710</v>
      </c>
      <c r="G156" s="60"/>
      <c r="H156" s="60"/>
      <c r="I156" s="60"/>
      <c r="J156" s="102"/>
      <c r="K156" s="101"/>
      <c r="L156" s="118"/>
      <c r="M156" s="119"/>
      <c r="N156" s="119"/>
      <c r="O156" s="119"/>
      <c r="P156" s="102">
        <f>E156+J156</f>
        <v>76710</v>
      </c>
      <c r="Q156" s="5"/>
      <c r="R156" s="6"/>
      <c r="S156" s="5"/>
      <c r="U156" s="5"/>
      <c r="V156" s="5"/>
      <c r="W156" s="5"/>
      <c r="X156" s="5"/>
      <c r="Y156" s="5"/>
      <c r="Z156" s="5"/>
      <c r="AA156" s="5"/>
    </row>
    <row r="157" spans="1:80" customHeight="1" ht="31.5" s="31" customFormat="1">
      <c r="A157" s="96"/>
      <c r="B157" s="96"/>
      <c r="C157" s="96"/>
      <c r="D157" s="52" t="s">
        <v>396</v>
      </c>
      <c r="E157" s="102">
        <f>E14+E21+E24+E28+E50+E65+E81+E86+E98+E114+E119+E122+E127+E132+E137+E140+E147+E153</f>
        <v>2453116400</v>
      </c>
      <c r="F157" s="102">
        <f>F14+F21+F24+F28+F50+F65+F81+F86+F98+F114+F119+F122+F127+F132+F137+F140+F147+F153</f>
        <v>2238613400</v>
      </c>
      <c r="G157" s="102">
        <f>G14+G21+G24+G28+G50+G65+G81+G86+G98+G114+G119+G122+G127+G132+G137+G140+G147+G153</f>
        <v>693441600</v>
      </c>
      <c r="H157" s="102">
        <f>H14+H21+H24+H28+H50+H65+H81+H86+H98+H114+H119+H122+H127+H132+H137+H140+H147+H153</f>
        <v>135652175</v>
      </c>
      <c r="I157" s="102">
        <f>I14+I21+I24+I28+I50+I65+I81+I86+I98+I114+I119+I122+I127+I132+I137+I140+I147+I153</f>
        <v>214503000</v>
      </c>
      <c r="J157" s="102">
        <f>J14+J21+J24+J28+J50+J65+J81+J86+J98+J114+J119+J122+J127+J132+J137+J140+J147+J153</f>
        <v>264725400</v>
      </c>
      <c r="K157" s="102">
        <f>K14+K21+K24+K28+K50+K65+K81+K86+K98+K114+K119+K122+K127+K132+K137+K140+K147+K153</f>
        <v>60000000</v>
      </c>
      <c r="L157" s="102">
        <f>L14+L21+L24+L28+L50+L65+L81+L86+L98+L114+L119+L122+L127+L132+L137+L140+L147+L153</f>
        <v>85346700</v>
      </c>
      <c r="M157" s="102">
        <f>M14+M21+M24+M28+M50+M65+M81+M86+M98+M114+M119+M122+M127+M132+M137+M140+M147+M153</f>
        <v>6966400</v>
      </c>
      <c r="N157" s="102">
        <f>N14+N21+N24+N28+N50+N65+N81+N86+N98+N114+N119+N122+N127+N132+N137+N140+N147+N153</f>
        <v>1627000</v>
      </c>
      <c r="O157" s="102">
        <f>O14+O21+O24+O28+O50+O65+O81+O86+O98+O114+O119+O122+O127+O132+O137+O140+O147+O153</f>
        <v>179378700</v>
      </c>
      <c r="P157" s="102">
        <f>P14+P21+P24+P28+P50+P65+P81+P86+P98+P114+P119+P122+P127+P132+P137+P140+P147+P153</f>
        <v>2717841800</v>
      </c>
      <c r="Q157" s="5"/>
      <c r="R157" s="53"/>
      <c r="S157" s="130"/>
      <c r="T157" s="2"/>
    </row>
    <row r="158" spans="1:80" customHeight="1" ht="0.75" hidden="true">
      <c r="C158" s="12"/>
      <c r="D158" s="13"/>
      <c r="E158" s="26"/>
      <c r="F158" s="26"/>
      <c r="G158" s="14"/>
      <c r="H158" s="14"/>
      <c r="I158" s="14"/>
      <c r="J158" s="51">
        <f>L158+O158</f>
        <v>0</v>
      </c>
      <c r="K158" s="58"/>
      <c r="L158" s="14"/>
      <c r="M158" s="14"/>
      <c r="N158" s="14"/>
      <c r="O158" s="14"/>
      <c r="P158" s="26"/>
      <c r="R158" s="6"/>
    </row>
    <row r="159" spans="1:80" customHeight="1" ht="0.75" hidden="true">
      <c r="C159" s="12"/>
      <c r="D159" s="13"/>
      <c r="E159" s="26"/>
      <c r="F159" s="26"/>
      <c r="G159" s="14"/>
      <c r="H159" s="14"/>
      <c r="I159" s="14"/>
      <c r="J159" s="51">
        <f>L159+O159</f>
        <v>0</v>
      </c>
      <c r="K159" s="58"/>
      <c r="L159" s="14"/>
      <c r="M159" s="14"/>
      <c r="N159" s="14"/>
      <c r="O159" s="14"/>
      <c r="P159" s="26"/>
      <c r="R159" s="6"/>
    </row>
    <row r="160" spans="1:80" customHeight="1" ht="0.75" hidden="true">
      <c r="C160" s="12"/>
      <c r="D160" s="13"/>
      <c r="E160" s="26"/>
      <c r="F160" s="26"/>
      <c r="G160" s="14"/>
      <c r="H160" s="14"/>
      <c r="I160" s="14"/>
      <c r="J160" s="51">
        <f>L160+O160</f>
        <v>0</v>
      </c>
      <c r="K160" s="58"/>
      <c r="L160" s="14"/>
      <c r="M160" s="14"/>
      <c r="N160" s="14"/>
      <c r="O160" s="14"/>
      <c r="P160" s="26"/>
      <c r="R160" s="6"/>
    </row>
    <row r="161" spans="1:80" customHeight="1" ht="0.75" hidden="true">
      <c r="C161" s="12"/>
      <c r="D161" s="13"/>
      <c r="E161" s="26"/>
      <c r="F161" s="26"/>
      <c r="G161" s="14"/>
      <c r="H161" s="14"/>
      <c r="I161" s="14"/>
      <c r="J161" s="51">
        <f>L161+O161</f>
        <v>0</v>
      </c>
      <c r="K161" s="58"/>
      <c r="L161" s="14"/>
      <c r="M161" s="14"/>
      <c r="N161" s="14"/>
      <c r="O161" s="14"/>
      <c r="P161" s="26"/>
      <c r="R161" s="6"/>
    </row>
    <row r="162" spans="1:80" customHeight="1" ht="0.75" hidden="true">
      <c r="C162" s="12"/>
      <c r="D162" s="13"/>
      <c r="E162" s="26"/>
      <c r="F162" s="26"/>
      <c r="G162" s="14"/>
      <c r="H162" s="14"/>
      <c r="I162" s="14"/>
      <c r="J162" s="51">
        <f>L162+O162</f>
        <v>0</v>
      </c>
      <c r="K162" s="58"/>
      <c r="L162" s="14"/>
      <c r="M162" s="14"/>
      <c r="N162" s="14"/>
      <c r="O162" s="14"/>
      <c r="P162" s="26"/>
      <c r="R162" s="6"/>
    </row>
    <row r="163" spans="1:80" customHeight="1" ht="0.75" hidden="true">
      <c r="C163" s="12"/>
      <c r="D163" s="13"/>
      <c r="E163" s="26"/>
      <c r="F163" s="26"/>
      <c r="G163" s="14"/>
      <c r="H163" s="14"/>
      <c r="I163" s="14"/>
      <c r="J163" s="116">
        <f>L163+O163</f>
        <v>0</v>
      </c>
      <c r="K163" s="58"/>
      <c r="L163" s="14"/>
      <c r="M163" s="14"/>
      <c r="N163" s="14"/>
      <c r="O163" s="14"/>
      <c r="P163" s="26"/>
      <c r="R163" s="6"/>
    </row>
    <row r="164" spans="1:80" customHeight="1" ht="45">
      <c r="C164" s="12"/>
      <c r="D164" s="13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8"/>
      <c r="R164" s="49"/>
      <c r="S164" s="48"/>
    </row>
    <row r="165" spans="1:80" customHeight="1" ht="27">
      <c r="A165" s="181" t="s">
        <v>397</v>
      </c>
      <c r="B165" s="181"/>
      <c r="C165" s="181"/>
      <c r="D165" s="181"/>
      <c r="E165" s="144"/>
      <c r="F165" s="145"/>
      <c r="G165" s="146"/>
      <c r="H165" s="146"/>
      <c r="I165" s="146"/>
      <c r="J165" s="147"/>
      <c r="K165" s="147"/>
      <c r="L165" s="148"/>
      <c r="M165" s="148"/>
      <c r="N165" s="148"/>
      <c r="O165" s="148"/>
      <c r="P165" s="148"/>
      <c r="Q165" s="48"/>
      <c r="R165" s="49"/>
      <c r="S165" s="48"/>
    </row>
    <row r="166" spans="1:80" customHeight="1" ht="28.5">
      <c r="A166" s="182" t="s">
        <v>398</v>
      </c>
      <c r="B166" s="182"/>
      <c r="C166" s="182"/>
      <c r="D166" s="182"/>
      <c r="E166" s="182"/>
      <c r="F166" s="149"/>
      <c r="G166" s="150"/>
      <c r="H166" s="151"/>
      <c r="I166" s="151"/>
      <c r="J166" s="152"/>
      <c r="K166" s="152"/>
      <c r="L166" s="153"/>
      <c r="M166" s="183" t="s">
        <v>399</v>
      </c>
      <c r="N166" s="183"/>
      <c r="O166" s="183"/>
      <c r="P166" s="183"/>
      <c r="Q166" s="30"/>
    </row>
    <row r="167" spans="1:80" customHeight="1" ht="23.45" s="40" customFormat="1">
      <c r="A167" s="7"/>
      <c r="B167" s="7"/>
      <c r="C167" s="7"/>
      <c r="D167" s="38"/>
      <c r="E167" s="61">
        <f>E15+E22+E25+E29+E99+E51+E82+E66+E87+E123+E128+E133+E141+E115+E138+E120+E148</f>
        <v>2383016400</v>
      </c>
      <c r="F167" s="61">
        <f>F15+F22+F25+F29+F99+F51+F82+F66+F87+F123+F128+F133+F141+F115+F138+F120+F148</f>
        <v>2168513400</v>
      </c>
      <c r="G167" s="61">
        <f>G15+G22+G25+G29+G99+G51+G82+G66+G87+G123+G128+G133+G141+G115+G138+G120+G148</f>
        <v>691748300</v>
      </c>
      <c r="H167" s="61">
        <f>H15+H22+H25+H29+H99+H51+H82+H66+H87+H123+H128+H133+H141+H115+H138+H120+H148</f>
        <v>135546875</v>
      </c>
      <c r="I167" s="61">
        <f>I15+I22+I25+I29+I99+I51+I82+I66+I87+I123+I128+I133+I141+I115+I138+I120+I148</f>
        <v>214503000</v>
      </c>
      <c r="J167" s="61">
        <f>J15+J22+J25+J29+J99+J51+J82+J66+J87+J123+J128+J133+J141+J115+J138+J120+J148</f>
        <v>264725400</v>
      </c>
      <c r="K167" s="61">
        <f>K15+K22+K25+K29+K99+K51+K82+K66+K87+K123+K128+K133+K141+K115+K138+K120+K148</f>
        <v>60000000</v>
      </c>
      <c r="L167" s="61">
        <f>L15+L22+L25+L29+L99+L51+L82+L66+L87+L123+L128+L133+L141+L115+L138+L120+L148</f>
        <v>85346700</v>
      </c>
      <c r="M167" s="61">
        <f>M15+M22+M25+M29+M99+M51+M82+M66+M87+M123+M128+M133+M141+M115+M138+M120+M148</f>
        <v>6966400</v>
      </c>
      <c r="N167" s="61">
        <f>N15+N22+N25+N29+N99+N51+N82+N66+N87+N123+N128+N133+N141+N115+N138+N120+N148</f>
        <v>1627000</v>
      </c>
      <c r="O167" s="61">
        <f>O15+O22+O25+O29+O99+O51+O82+O66+O87+O123+O128+O133+O141+O115+O138+O120+O148</f>
        <v>179378700</v>
      </c>
      <c r="P167" s="61">
        <f>P15+P22+P25+P29+P99+P51+P82+P66+P87+P123+P128+P133+P141+P115+P138+P120+P148</f>
        <v>2647741800</v>
      </c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  <c r="BF167" s="39"/>
      <c r="BG167" s="39"/>
      <c r="BH167" s="39"/>
      <c r="BI167" s="39"/>
      <c r="BJ167" s="39"/>
      <c r="BK167" s="39"/>
      <c r="BL167" s="39"/>
      <c r="BM167" s="39"/>
      <c r="BN167" s="39"/>
      <c r="BO167" s="39"/>
      <c r="BP167" s="39"/>
      <c r="BQ167" s="39"/>
      <c r="BR167" s="39"/>
      <c r="BS167" s="39"/>
      <c r="BT167" s="39"/>
      <c r="BU167" s="39"/>
      <c r="BV167" s="39"/>
      <c r="BW167" s="39"/>
      <c r="BX167" s="39"/>
      <c r="BY167" s="39"/>
      <c r="BZ167" s="39"/>
      <c r="CA167" s="39"/>
      <c r="CB167" s="39"/>
    </row>
    <row r="168" spans="1:80" customHeight="1" ht="20.25"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</row>
    <row r="169" spans="1:80" customHeight="1" ht="20.25">
      <c r="E169" s="61">
        <f>E14+E21+E24+E28+E98+E50+E81+E65+E86+E122+E127+E132+E140+E114+E137+E119+E147</f>
        <v>2383016400</v>
      </c>
      <c r="F169" s="61">
        <f>F14+F21+F24+F28+F98+F50+F81+F65+F86+F122+F127+F132+F140+F114+F137+F119+F147</f>
        <v>2168513400</v>
      </c>
      <c r="G169" s="61">
        <f>G14+G21+G24+G28+G98+G50+G81+G65+G86+G122+G127+G132+G140+G114+G137+G119+G147</f>
        <v>691748300</v>
      </c>
      <c r="H169" s="61">
        <f>H14+H21+H24+H28+H98+H50+H81+H65+H86+H122+H127+H132+H140+H114+H137+H119+H147</f>
        <v>135546875</v>
      </c>
      <c r="I169" s="61">
        <f>I14+I21+I24+I28+I98+I50+I81+I65+I86+I122+I127+I132+I140+I114+I137+I119+I147</f>
        <v>214503000</v>
      </c>
      <c r="J169" s="61">
        <f>J14+J21+J24+J28+J98+J50+J81+J65+J86+J122+J127+J132+J140+J114+J137+J119+J147</f>
        <v>264725400</v>
      </c>
      <c r="K169" s="61">
        <f>K14+K21+K24+K28+K98+K50+K81+K65+K86+K122+K127+K132+K140+K114+K137+K119+K147</f>
        <v>60000000</v>
      </c>
      <c r="L169" s="61">
        <f>L14+L21+L24+L28+L98+L50+L81+L65+L86+L122+L127+L132+L140+L114+L137+L119+L147</f>
        <v>85346700</v>
      </c>
      <c r="M169" s="61">
        <f>M14+M21+M24+M28+M98+M50+M81+M65+M86+M122+M127+M132+M140+M114+M137+M119+M147</f>
        <v>6966400</v>
      </c>
      <c r="N169" s="61">
        <f>N14+N21+N24+N28+N98+N50+N81+N65+N86+N122+N127+N132+N140+N114+N137+N119+N147</f>
        <v>1627000</v>
      </c>
      <c r="O169" s="61">
        <f>O14+O21+O24+O28+O98+O50+O81+O65+O86+O122+O127+O132+O140+O114+O137+O119+O147</f>
        <v>179378700</v>
      </c>
      <c r="P169" s="61">
        <f>P14+P21+P24+P28+P98+P50+P81+P65+P86+P122+P127+P132+P140+P114+P137+P119+P147</f>
        <v>2647741800</v>
      </c>
    </row>
    <row r="170" spans="1:80" customHeight="1" ht="20.25">
      <c r="E170" s="62"/>
      <c r="F170" s="62"/>
      <c r="G170" s="62"/>
      <c r="H170" s="62"/>
      <c r="I170" s="62"/>
      <c r="J170" s="62"/>
      <c r="K170" s="62"/>
      <c r="L170" s="184" t="s">
        <v>400</v>
      </c>
      <c r="M170" s="184"/>
      <c r="N170" s="184"/>
      <c r="O170" s="62"/>
      <c r="P170" s="64">
        <v>1099000</v>
      </c>
      <c r="S170" s="64"/>
    </row>
    <row r="171" spans="1:80" customHeight="1" ht="20.25">
      <c r="D171" s="13"/>
      <c r="E171" s="63"/>
      <c r="F171" s="63"/>
      <c r="G171" s="62"/>
      <c r="H171" s="62"/>
      <c r="I171" s="62"/>
      <c r="J171" s="62"/>
      <c r="K171" s="62"/>
      <c r="L171" s="184" t="s">
        <v>401</v>
      </c>
      <c r="M171" s="184"/>
      <c r="N171" s="184"/>
      <c r="O171" s="62"/>
      <c r="P171" s="64">
        <f>E157+K157</f>
        <v>2513116400</v>
      </c>
      <c r="S171" s="64"/>
    </row>
    <row r="172" spans="1:80" customHeight="1" ht="20.25">
      <c r="E172" s="8"/>
      <c r="F172" s="8"/>
      <c r="J172" s="8"/>
      <c r="K172" s="8"/>
      <c r="L172" s="184" t="s">
        <v>402</v>
      </c>
      <c r="M172" s="184"/>
      <c r="N172" s="184"/>
      <c r="O172" s="62"/>
      <c r="P172" s="64">
        <f>2473656600+35558800</f>
        <v>2509215400</v>
      </c>
    </row>
    <row r="173" spans="1:80" customHeight="1" ht="20.25">
      <c r="E173" s="8"/>
      <c r="F173" s="8"/>
      <c r="J173" s="8"/>
      <c r="K173" s="8"/>
      <c r="L173" s="186" t="s">
        <v>403</v>
      </c>
      <c r="M173" s="186"/>
      <c r="N173" s="186"/>
      <c r="O173" s="120"/>
      <c r="P173" s="121">
        <f>P172-P171-P170</f>
        <v>-5000000</v>
      </c>
    </row>
    <row r="174" spans="1:80" customHeight="1" ht="20.25">
      <c r="E174" s="8"/>
      <c r="F174" s="8"/>
      <c r="J174" s="8"/>
      <c r="K174" s="8"/>
      <c r="L174" s="184" t="s">
        <v>404</v>
      </c>
      <c r="M174" s="184"/>
      <c r="N174" s="184"/>
      <c r="O174" s="62"/>
      <c r="P174" s="64">
        <v>0.0</v>
      </c>
    </row>
    <row r="175" spans="1:80" customHeight="1" ht="20.25">
      <c r="E175" s="8"/>
      <c r="F175" s="8"/>
      <c r="J175" s="8"/>
      <c r="K175" s="8"/>
      <c r="L175" s="184" t="s">
        <v>405</v>
      </c>
      <c r="M175" s="184"/>
      <c r="N175" s="184"/>
      <c r="O175" s="62"/>
      <c r="P175" s="64">
        <f>J157-K157+P174</f>
        <v>204725400</v>
      </c>
    </row>
    <row r="176" spans="1:80" customHeight="1" ht="20.25">
      <c r="E176" s="8"/>
      <c r="F176" s="8"/>
      <c r="J176" s="8"/>
      <c r="K176" s="8"/>
      <c r="L176" s="184" t="s">
        <v>406</v>
      </c>
      <c r="M176" s="184"/>
      <c r="N176" s="184"/>
      <c r="O176" s="62"/>
      <c r="P176" s="64">
        <v>209725400</v>
      </c>
    </row>
    <row r="177" spans="1:80" customHeight="1" ht="20.25" s="2" customFormat="1">
      <c r="A177" s="7"/>
      <c r="B177" s="7"/>
      <c r="C177" s="7"/>
      <c r="D177" s="15"/>
      <c r="E177" s="8"/>
      <c r="F177" s="8"/>
      <c r="G177" s="8"/>
      <c r="H177" s="8"/>
      <c r="I177" s="8"/>
      <c r="J177" s="8"/>
      <c r="K177" s="8"/>
      <c r="L177" s="186" t="s">
        <v>403</v>
      </c>
      <c r="M177" s="186"/>
      <c r="N177" s="186"/>
      <c r="O177" s="8"/>
      <c r="P177" s="121">
        <f>P176-P175</f>
        <v>5000000</v>
      </c>
    </row>
    <row r="178" spans="1:80" customHeight="1" ht="20.25" s="2" customFormat="1">
      <c r="A178" s="7"/>
      <c r="B178" s="7"/>
      <c r="C178" s="7"/>
      <c r="D178" s="15"/>
      <c r="E178" s="8"/>
      <c r="F178" s="8"/>
      <c r="G178" s="8"/>
      <c r="H178" s="8"/>
      <c r="I178" s="8"/>
      <c r="J178" s="8"/>
      <c r="K178" s="8"/>
      <c r="L178" s="136" t="s">
        <v>407</v>
      </c>
      <c r="M178" s="136"/>
      <c r="N178" s="136"/>
      <c r="O178" s="136"/>
      <c r="P178" s="137">
        <v>5000000.0</v>
      </c>
    </row>
    <row r="179" spans="1:80" customHeight="1" ht="20.25" s="2" customFormat="1">
      <c r="A179" s="7"/>
      <c r="B179" s="7"/>
      <c r="C179" s="7"/>
      <c r="D179" s="15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</row>
    <row r="180" spans="1:80" customHeight="1" ht="20.25" s="2" customFormat="1">
      <c r="A180" s="7"/>
      <c r="B180" s="7"/>
      <c r="C180" s="7"/>
      <c r="D180" s="15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</row>
    <row r="181" spans="1:80" customHeight="1" ht="20.25" s="2" customFormat="1">
      <c r="A181" s="7"/>
      <c r="B181" s="7"/>
      <c r="C181" s="7"/>
      <c r="D181" s="15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</row>
    <row r="182" spans="1:80" customHeight="1" ht="20.25" s="2" customFormat="1">
      <c r="A182" s="7"/>
      <c r="B182" s="7"/>
      <c r="C182" s="7"/>
      <c r="D182" s="15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</row>
    <row r="183" spans="1:80" customHeight="1" ht="20.25" s="2" customFormat="1">
      <c r="A183" s="7"/>
      <c r="B183" s="7"/>
      <c r="C183" s="7"/>
      <c r="D183" s="15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</row>
    <row r="184" spans="1:80" customHeight="1" ht="20.25" s="2" customFormat="1">
      <c r="A184" s="7"/>
      <c r="B184" s="7"/>
      <c r="C184" s="7"/>
      <c r="D184" s="15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</row>
    <row r="185" spans="1:80" customHeight="1" ht="20.25" s="2" customFormat="1">
      <c r="A185" s="7"/>
      <c r="B185" s="7"/>
      <c r="C185" s="7"/>
      <c r="D185" s="15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</row>
    <row r="186" spans="1:80" customHeight="1" ht="20.25" s="2" customFormat="1">
      <c r="A186" s="7"/>
      <c r="B186" s="7"/>
      <c r="C186" s="7"/>
      <c r="D186" s="15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</row>
    <row r="187" spans="1:80" customHeight="1" ht="20.25" s="2" customFormat="1">
      <c r="A187" s="7"/>
      <c r="B187" s="7"/>
      <c r="C187" s="7"/>
      <c r="D187" s="15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</row>
    <row r="188" spans="1:80" customHeight="1" ht="20.25" s="2" customFormat="1">
      <c r="A188" s="7"/>
      <c r="B188" s="7"/>
      <c r="C188" s="7"/>
      <c r="D188" s="15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</row>
    <row r="189" spans="1:80" customHeight="1" ht="20.25" s="2" customFormat="1">
      <c r="A189" s="7"/>
      <c r="B189" s="7"/>
      <c r="C189" s="7"/>
      <c r="D189" s="15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</row>
    <row r="190" spans="1:80" customHeight="1" ht="20.25" s="2" customFormat="1">
      <c r="A190" s="7"/>
      <c r="B190" s="7"/>
      <c r="C190" s="7"/>
      <c r="D190" s="15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</row>
    <row r="191" spans="1:80" customHeight="1" ht="20.25" s="2" customFormat="1">
      <c r="A191" s="7"/>
      <c r="B191" s="7"/>
      <c r="C191" s="7"/>
      <c r="D191" s="15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</row>
    <row r="192" spans="1:80" customHeight="1" ht="20.25" s="2" customFormat="1">
      <c r="A192" s="7"/>
      <c r="B192" s="7"/>
      <c r="C192" s="7"/>
      <c r="D192" s="15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</row>
    <row r="193" spans="1:80" customHeight="1" ht="20.25" s="2" customFormat="1">
      <c r="A193" s="7"/>
      <c r="B193" s="7"/>
      <c r="C193" s="7"/>
      <c r="D193" s="15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</row>
    <row r="194" spans="1:80" customHeight="1" ht="20.25" s="2" customFormat="1">
      <c r="A194" s="7"/>
      <c r="B194" s="7"/>
      <c r="C194" s="7"/>
      <c r="D194" s="15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</row>
    <row r="195" spans="1:80" customHeight="1" ht="20.25" s="2" customFormat="1">
      <c r="A195" s="7"/>
      <c r="B195" s="7"/>
      <c r="C195" s="7"/>
      <c r="D195" s="15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</row>
    <row r="196" spans="1:80" customHeight="1" ht="20.25" s="2" customFormat="1">
      <c r="A196" s="7"/>
      <c r="B196" s="7"/>
      <c r="C196" s="7"/>
      <c r="D196" s="15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</row>
    <row r="197" spans="1:80" customHeight="1" ht="20.25" s="2" customFormat="1">
      <c r="A197" s="7"/>
      <c r="B197" s="7"/>
      <c r="C197" s="7"/>
      <c r="D197" s="15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</row>
    <row r="198" spans="1:80" customHeight="1" ht="20.25" s="2" customFormat="1">
      <c r="A198" s="7"/>
      <c r="B198" s="7"/>
      <c r="C198" s="7"/>
      <c r="D198" s="15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</row>
    <row r="199" spans="1:80" customHeight="1" ht="20.25" s="2" customFormat="1">
      <c r="A199" s="7"/>
      <c r="B199" s="7"/>
      <c r="C199" s="7"/>
      <c r="D199" s="15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</row>
    <row r="200" spans="1:80" customHeight="1" ht="20.25" s="2" customFormat="1">
      <c r="A200" s="7"/>
      <c r="B200" s="7"/>
      <c r="C200" s="7"/>
      <c r="D200" s="15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</row>
    <row r="201" spans="1:80" customHeight="1" ht="20.25" s="2" customFormat="1">
      <c r="A201" s="7"/>
      <c r="B201" s="7"/>
      <c r="C201" s="7"/>
      <c r="D201" s="15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</row>
    <row r="202" spans="1:80" customHeight="1" ht="20.25" s="2" customFormat="1">
      <c r="A202" s="7"/>
      <c r="B202" s="7"/>
      <c r="C202" s="7"/>
      <c r="D202" s="15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</row>
    <row r="203" spans="1:80" customHeight="1" ht="20.25" s="2" customFormat="1">
      <c r="A203" s="7"/>
      <c r="B203" s="7"/>
      <c r="C203" s="7"/>
      <c r="D203" s="15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</row>
    <row r="204" spans="1:80" customHeight="1" ht="20.25" s="2" customFormat="1">
      <c r="A204" s="7"/>
      <c r="B204" s="7"/>
      <c r="C204" s="7"/>
      <c r="D204" s="15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</row>
    <row r="205" spans="1:80" customHeight="1" ht="20.25" s="2" customFormat="1">
      <c r="A205" s="7"/>
      <c r="B205" s="7"/>
      <c r="C205" s="7"/>
      <c r="D205" s="15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</row>
    <row r="206" spans="1:80" customHeight="1" ht="20.25" s="2" customFormat="1">
      <c r="A206" s="7"/>
      <c r="B206" s="7"/>
      <c r="C206" s="7"/>
      <c r="D206" s="15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</row>
    <row r="207" spans="1:80" customHeight="1" ht="20.25" s="2" customFormat="1">
      <c r="A207" s="7"/>
      <c r="B207" s="7"/>
      <c r="C207" s="7"/>
      <c r="D207" s="15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</row>
    <row r="208" spans="1:80" customHeight="1" ht="20.25" s="2" customFormat="1">
      <c r="A208" s="7"/>
      <c r="B208" s="7"/>
      <c r="C208" s="7"/>
      <c r="D208" s="15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</row>
    <row r="209" spans="1:80" customHeight="1" ht="20.25" s="2" customFormat="1">
      <c r="A209" s="7"/>
      <c r="B209" s="7"/>
      <c r="C209" s="7"/>
      <c r="D209" s="15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</row>
    <row r="210" spans="1:80" customHeight="1" ht="20.25" s="2" customFormat="1">
      <c r="A210" s="7"/>
      <c r="B210" s="7"/>
      <c r="C210" s="7"/>
      <c r="D210" s="15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</row>
    <row r="211" spans="1:80" customHeight="1" ht="20.25" s="2" customFormat="1">
      <c r="A211" s="138" t="s">
        <v>408</v>
      </c>
      <c r="B211" s="139"/>
      <c r="C211" s="140"/>
      <c r="D211" s="15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</row>
    <row r="212" spans="1:80" customHeight="1" ht="87" s="2" customFormat="1">
      <c r="A212" s="185" t="s">
        <v>409</v>
      </c>
      <c r="B212" s="185"/>
      <c r="C212" s="185"/>
      <c r="D212" s="15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</row>
    <row r="213" spans="1:80" customHeight="1" ht="13.5" s="2" customFormat="1">
      <c r="A213" s="141"/>
      <c r="B213" s="141"/>
      <c r="C213" s="141"/>
      <c r="D213" s="15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</row>
    <row r="214" spans="1:80" customHeight="1" ht="25.5" s="2" customFormat="1">
      <c r="A214" s="138" t="s">
        <v>410</v>
      </c>
      <c r="B214" s="142"/>
      <c r="C214" s="143"/>
      <c r="D214" s="15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</row>
    <row r="215" spans="1:80" customHeight="1" ht="29.25" s="2" customFormat="1">
      <c r="A215" s="138" t="s">
        <v>411</v>
      </c>
      <c r="B215" s="142"/>
      <c r="C215" s="140"/>
      <c r="D215" s="15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</row>
    <row r="216" spans="1:80" customHeight="1" ht="20.25" s="2" customFormat="1">
      <c r="A216" s="141"/>
      <c r="B216" s="141"/>
      <c r="C216" s="141"/>
      <c r="D216" s="15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</row>
    <row r="217" spans="1:80" customHeight="1" ht="20.25" s="2" customFormat="1">
      <c r="A217" s="138"/>
      <c r="B217" s="142"/>
      <c r="C217" s="143"/>
      <c r="D217" s="15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</row>
    <row r="218" spans="1:80" customHeight="1" ht="20.25" s="2" customFormat="1">
      <c r="A218" s="138"/>
      <c r="B218" s="142"/>
      <c r="C218" s="140"/>
      <c r="D218" s="15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</row>
    <row r="219" spans="1:80" customHeight="1" ht="20.25" s="2" customFormat="1">
      <c r="A219" s="7"/>
      <c r="B219" s="7"/>
      <c r="C219" s="7"/>
      <c r="D219" s="15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</row>
    <row r="220" spans="1:80" customHeight="1" ht="20.25" s="2" customFormat="1">
      <c r="A220" s="7"/>
      <c r="B220" s="7"/>
      <c r="C220" s="7"/>
      <c r="D220" s="15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</row>
    <row r="221" spans="1:80" customHeight="1" ht="20.25" s="2" customFormat="1">
      <c r="A221" s="7"/>
      <c r="B221" s="7"/>
      <c r="C221" s="7"/>
      <c r="D221" s="15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</row>
    <row r="222" spans="1:80" customHeight="1" ht="20.25" s="2" customFormat="1">
      <c r="A222" s="7"/>
      <c r="B222" s="7"/>
      <c r="C222" s="7"/>
      <c r="D222" s="15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</row>
    <row r="223" spans="1:80" customHeight="1" ht="20.25" s="2" customFormat="1">
      <c r="A223" s="138" t="s">
        <v>408</v>
      </c>
      <c r="B223" s="139"/>
      <c r="C223" s="140"/>
      <c r="D223" s="15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</row>
    <row r="224" spans="1:80" customHeight="1" ht="84" s="2" customFormat="1">
      <c r="A224" s="185" t="s">
        <v>409</v>
      </c>
      <c r="B224" s="185"/>
      <c r="C224" s="185"/>
      <c r="D224" s="15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</row>
    <row r="225" spans="1:80" customHeight="1" ht="6" s="2" customFormat="1">
      <c r="A225" s="141"/>
      <c r="B225" s="141"/>
      <c r="C225" s="141"/>
      <c r="D225" s="15"/>
      <c r="E225" s="25"/>
      <c r="F225" s="25"/>
      <c r="G225" s="8"/>
      <c r="H225" s="8"/>
      <c r="I225" s="8"/>
      <c r="J225" s="50"/>
      <c r="K225" s="50"/>
      <c r="L225" s="8"/>
      <c r="M225" s="8"/>
      <c r="N225" s="8"/>
      <c r="O225" s="8"/>
      <c r="P225" s="8"/>
    </row>
    <row r="226" spans="1:80" customHeight="1" ht="20.25" s="2" customFormat="1">
      <c r="A226" s="138" t="s">
        <v>410</v>
      </c>
      <c r="B226" s="142"/>
      <c r="C226" s="143"/>
      <c r="D226" s="15"/>
      <c r="E226" s="25"/>
      <c r="F226" s="25"/>
      <c r="G226" s="8"/>
      <c r="H226" s="8"/>
      <c r="I226" s="8"/>
      <c r="J226" s="50"/>
      <c r="K226" s="50"/>
      <c r="L226" s="8"/>
      <c r="M226" s="8"/>
      <c r="N226" s="8"/>
      <c r="O226" s="8"/>
      <c r="P226" s="8"/>
    </row>
    <row r="227" spans="1:80" customHeight="1" ht="20.25" s="2" customFormat="1">
      <c r="A227" s="138" t="s">
        <v>411</v>
      </c>
      <c r="B227" s="142"/>
      <c r="C227" s="140"/>
      <c r="D227" s="15"/>
      <c r="E227" s="25"/>
      <c r="F227" s="25"/>
      <c r="G227" s="8"/>
      <c r="H227" s="8"/>
      <c r="I227" s="8"/>
      <c r="J227" s="50"/>
      <c r="K227" s="50"/>
      <c r="L227" s="8"/>
      <c r="M227" s="8"/>
      <c r="N227" s="8"/>
      <c r="O227" s="8"/>
      <c r="P227" s="8"/>
    </row>
    <row r="228" spans="1:80" customHeight="1" ht="20.25" s="2" customFormat="1">
      <c r="A228" s="7"/>
      <c r="B228" s="7"/>
      <c r="C228" s="7"/>
      <c r="D228" s="15"/>
      <c r="E228" s="25"/>
      <c r="F228" s="25"/>
      <c r="G228" s="8"/>
      <c r="H228" s="8"/>
      <c r="I228" s="8"/>
      <c r="J228" s="50"/>
      <c r="K228" s="50"/>
      <c r="L228" s="8"/>
      <c r="M228" s="8"/>
      <c r="N228" s="8"/>
      <c r="O228" s="8"/>
      <c r="P228" s="8"/>
    </row>
    <row r="229" spans="1:80" customHeight="1" ht="20.25" s="2" customFormat="1">
      <c r="A229" s="7"/>
      <c r="B229" s="7"/>
      <c r="C229" s="7"/>
      <c r="D229" s="15"/>
      <c r="E229" s="25"/>
      <c r="F229" s="25"/>
      <c r="G229" s="8"/>
      <c r="H229" s="8"/>
      <c r="I229" s="8"/>
      <c r="J229" s="50"/>
      <c r="K229" s="50"/>
      <c r="L229" s="8"/>
      <c r="M229" s="8"/>
      <c r="N229" s="8"/>
      <c r="O229" s="8"/>
      <c r="P229" s="8"/>
    </row>
    <row r="230" spans="1:80" customHeight="1" ht="20.25" s="2" customFormat="1">
      <c r="A230" s="7"/>
      <c r="B230" s="7"/>
      <c r="C230" s="7"/>
      <c r="D230" s="15"/>
      <c r="E230" s="25"/>
      <c r="F230" s="25"/>
      <c r="G230" s="8"/>
      <c r="H230" s="8"/>
      <c r="I230" s="8"/>
      <c r="J230" s="50"/>
      <c r="K230" s="50"/>
      <c r="L230" s="8"/>
      <c r="M230" s="8"/>
      <c r="N230" s="8"/>
      <c r="O230" s="8"/>
      <c r="P230" s="8"/>
    </row>
    <row r="231" spans="1:80" customHeight="1" ht="20.25" s="2" customFormat="1">
      <c r="A231" s="7"/>
      <c r="B231" s="7"/>
      <c r="C231" s="7"/>
      <c r="D231" s="15"/>
      <c r="E231" s="25"/>
      <c r="F231" s="25"/>
      <c r="G231" s="8"/>
      <c r="H231" s="8"/>
      <c r="I231" s="8"/>
      <c r="J231" s="50"/>
      <c r="K231" s="50"/>
      <c r="L231" s="8"/>
      <c r="M231" s="8"/>
      <c r="N231" s="8"/>
      <c r="O231" s="8"/>
      <c r="P231" s="8"/>
    </row>
    <row r="232" spans="1:80" customHeight="1" ht="20.25" s="2" customFormat="1">
      <c r="A232" s="7"/>
      <c r="B232" s="7"/>
      <c r="C232" s="7"/>
      <c r="D232" s="15"/>
      <c r="E232" s="25"/>
      <c r="F232" s="25"/>
      <c r="G232" s="8"/>
      <c r="H232" s="8"/>
      <c r="I232" s="8"/>
      <c r="J232" s="50"/>
      <c r="K232" s="50"/>
      <c r="L232" s="8"/>
      <c r="M232" s="8"/>
      <c r="N232" s="8"/>
      <c r="O232" s="8"/>
      <c r="P232" s="8"/>
    </row>
    <row r="233" spans="1:80" customHeight="1" ht="20.25" s="2" customFormat="1">
      <c r="A233" s="7"/>
      <c r="B233" s="7"/>
      <c r="C233" s="7"/>
      <c r="D233" s="15"/>
      <c r="E233" s="25"/>
      <c r="F233" s="25"/>
      <c r="G233" s="8"/>
      <c r="H233" s="8"/>
      <c r="I233" s="8"/>
      <c r="J233" s="50"/>
      <c r="K233" s="50"/>
      <c r="L233" s="8"/>
      <c r="M233" s="8"/>
      <c r="N233" s="8"/>
      <c r="O233" s="8"/>
      <c r="P233" s="8"/>
    </row>
    <row r="234" spans="1:80" customHeight="1" ht="20.25" s="2" customFormat="1">
      <c r="A234" s="7"/>
      <c r="B234" s="7"/>
      <c r="C234" s="7"/>
      <c r="D234" s="15"/>
      <c r="E234" s="25"/>
      <c r="F234" s="25"/>
      <c r="G234" s="8"/>
      <c r="H234" s="8"/>
      <c r="I234" s="8"/>
      <c r="J234" s="50"/>
      <c r="K234" s="50"/>
      <c r="L234" s="8"/>
      <c r="M234" s="8"/>
      <c r="N234" s="8"/>
      <c r="O234" s="8"/>
      <c r="P234" s="8"/>
    </row>
    <row r="235" spans="1:80" customHeight="1" ht="20.25" s="2" customFormat="1">
      <c r="A235" s="7"/>
      <c r="B235" s="7"/>
      <c r="C235" s="7"/>
      <c r="D235" s="15"/>
      <c r="E235" s="25"/>
      <c r="F235" s="25"/>
      <c r="G235" s="8"/>
      <c r="H235" s="8"/>
      <c r="I235" s="8"/>
      <c r="J235" s="50"/>
      <c r="K235" s="50"/>
      <c r="L235" s="8"/>
      <c r="M235" s="8"/>
      <c r="N235" s="8"/>
      <c r="O235" s="8"/>
      <c r="P235" s="8"/>
    </row>
    <row r="236" spans="1:80" customHeight="1" ht="20.25" s="2" customFormat="1">
      <c r="A236" s="7"/>
      <c r="B236" s="7"/>
      <c r="C236" s="7"/>
      <c r="D236" s="15"/>
      <c r="E236" s="25"/>
      <c r="F236" s="25"/>
      <c r="G236" s="8"/>
      <c r="H236" s="8"/>
      <c r="I236" s="8"/>
      <c r="J236" s="50"/>
      <c r="K236" s="50"/>
      <c r="L236" s="8"/>
      <c r="M236" s="8"/>
      <c r="N236" s="8"/>
      <c r="O236" s="8"/>
      <c r="P236" s="8"/>
    </row>
    <row r="237" spans="1:80" customHeight="1" ht="20.25" s="2" customFormat="1">
      <c r="A237" s="7"/>
      <c r="B237" s="7"/>
      <c r="C237" s="7"/>
      <c r="D237" s="15"/>
      <c r="E237" s="25"/>
      <c r="F237" s="25"/>
      <c r="G237" s="8"/>
      <c r="H237" s="8"/>
      <c r="I237" s="8"/>
      <c r="J237" s="50"/>
      <c r="K237" s="50"/>
      <c r="L237" s="8"/>
      <c r="M237" s="8"/>
      <c r="N237" s="8"/>
      <c r="O237" s="8"/>
      <c r="P237" s="25"/>
    </row>
    <row r="238" spans="1:80" customHeight="1" ht="20.25" s="2" customFormat="1">
      <c r="A238" s="7"/>
      <c r="B238" s="7"/>
      <c r="C238" s="7"/>
      <c r="D238" s="15"/>
      <c r="E238" s="25"/>
      <c r="F238" s="25"/>
      <c r="G238" s="8"/>
      <c r="H238" s="8"/>
      <c r="I238" s="8"/>
      <c r="J238" s="50"/>
      <c r="K238" s="50"/>
      <c r="L238" s="8"/>
      <c r="M238" s="8"/>
      <c r="N238" s="8"/>
      <c r="O238" s="8"/>
      <c r="P238" s="25"/>
    </row>
    <row r="239" spans="1:80" customHeight="1" ht="20.25" s="2" customFormat="1">
      <c r="A239" s="7"/>
      <c r="B239" s="7"/>
      <c r="C239" s="7"/>
      <c r="D239" s="15"/>
      <c r="E239" s="25"/>
      <c r="F239" s="25"/>
      <c r="G239" s="8"/>
      <c r="H239" s="8"/>
      <c r="I239" s="8"/>
      <c r="J239" s="50"/>
      <c r="K239" s="50"/>
      <c r="L239" s="8"/>
      <c r="M239" s="8"/>
      <c r="N239" s="8"/>
      <c r="O239" s="8"/>
      <c r="P239" s="25"/>
    </row>
    <row r="240" spans="1:80" customHeight="1" ht="20.25" s="2" customFormat="1">
      <c r="A240" s="7"/>
      <c r="B240" s="7"/>
      <c r="C240" s="7"/>
      <c r="D240" s="15"/>
      <c r="E240" s="25"/>
      <c r="F240" s="25"/>
      <c r="G240" s="8"/>
      <c r="H240" s="8"/>
      <c r="I240" s="8"/>
      <c r="J240" s="50"/>
      <c r="K240" s="50"/>
      <c r="L240" s="8"/>
      <c r="M240" s="8"/>
      <c r="N240" s="8"/>
      <c r="O240" s="8"/>
      <c r="P240" s="25"/>
    </row>
    <row r="241" spans="1:80" customHeight="1" ht="20.25" s="2" customFormat="1">
      <c r="A241" s="7"/>
      <c r="B241" s="7"/>
      <c r="C241" s="7"/>
      <c r="D241" s="15"/>
      <c r="E241" s="25"/>
      <c r="F241" s="25"/>
      <c r="G241" s="8"/>
      <c r="H241" s="8"/>
      <c r="I241" s="8"/>
      <c r="J241" s="50"/>
      <c r="K241" s="50"/>
      <c r="L241" s="8"/>
      <c r="M241" s="8"/>
      <c r="N241" s="8"/>
      <c r="O241" s="8"/>
      <c r="P241" s="25"/>
    </row>
    <row r="242" spans="1:80" customHeight="1" ht="20.25" s="2" customFormat="1">
      <c r="A242" s="7"/>
      <c r="B242" s="7"/>
      <c r="C242" s="7"/>
      <c r="D242" s="15"/>
      <c r="E242" s="25"/>
      <c r="F242" s="25"/>
      <c r="G242" s="8"/>
      <c r="H242" s="8"/>
      <c r="I242" s="8"/>
      <c r="J242" s="50"/>
      <c r="K242" s="50"/>
      <c r="L242" s="8"/>
      <c r="M242" s="8"/>
      <c r="N242" s="8"/>
      <c r="O242" s="8"/>
      <c r="P242" s="25"/>
    </row>
    <row r="243" spans="1:80" customHeight="1" ht="20.25" s="2" customFormat="1">
      <c r="A243" s="7"/>
      <c r="B243" s="7"/>
      <c r="C243" s="7"/>
      <c r="D243" s="15"/>
      <c r="E243" s="25"/>
      <c r="F243" s="25"/>
      <c r="G243" s="8"/>
      <c r="H243" s="8"/>
      <c r="I243" s="8"/>
      <c r="J243" s="50"/>
      <c r="K243" s="50"/>
      <c r="L243" s="8"/>
      <c r="M243" s="8"/>
      <c r="N243" s="8"/>
      <c r="O243" s="8"/>
      <c r="P243" s="25"/>
    </row>
    <row r="244" spans="1:80" customHeight="1" ht="20.25" s="2" customFormat="1">
      <c r="A244" s="7"/>
      <c r="B244" s="7"/>
      <c r="C244" s="7"/>
      <c r="D244" s="15"/>
      <c r="E244" s="25"/>
      <c r="F244" s="25"/>
      <c r="G244" s="8"/>
      <c r="H244" s="8"/>
      <c r="I244" s="8"/>
      <c r="J244" s="50"/>
      <c r="K244" s="50"/>
      <c r="L244" s="8"/>
      <c r="M244" s="8"/>
      <c r="N244" s="8"/>
      <c r="O244" s="8"/>
      <c r="P244" s="25"/>
    </row>
    <row r="245" spans="1:80" customHeight="1" ht="20.25" s="2" customFormat="1">
      <c r="A245" s="7"/>
      <c r="B245" s="7"/>
      <c r="C245" s="7"/>
      <c r="D245" s="15"/>
      <c r="E245" s="25"/>
      <c r="F245" s="25"/>
      <c r="G245" s="8"/>
      <c r="H245" s="8"/>
      <c r="I245" s="8"/>
      <c r="J245" s="50"/>
      <c r="K245" s="50"/>
      <c r="L245" s="8"/>
      <c r="M245" s="8"/>
      <c r="N245" s="8"/>
      <c r="O245" s="8"/>
      <c r="P245" s="25"/>
    </row>
    <row r="246" spans="1:80" customHeight="1" ht="20.25" s="8" customFormat="1">
      <c r="A246" s="7"/>
      <c r="B246" s="7"/>
      <c r="C246" s="7"/>
      <c r="D246" s="15"/>
      <c r="E246" s="25"/>
      <c r="F246" s="25"/>
      <c r="J246" s="50"/>
      <c r="K246" s="50"/>
      <c r="P246" s="25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</row>
    <row r="247" spans="1:80" customHeight="1" ht="20.25" s="8" customFormat="1">
      <c r="A247" s="7"/>
      <c r="B247" s="7"/>
      <c r="C247" s="7"/>
      <c r="D247" s="15"/>
      <c r="E247" s="25"/>
      <c r="F247" s="25"/>
      <c r="J247" s="50"/>
      <c r="K247" s="50"/>
      <c r="P247" s="25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</row>
    <row r="248" spans="1:80" customHeight="1" ht="20.25" s="8" customFormat="1">
      <c r="A248" s="7"/>
      <c r="B248" s="7"/>
      <c r="C248" s="7"/>
      <c r="D248" s="15"/>
      <c r="E248" s="25"/>
      <c r="F248" s="25"/>
      <c r="J248" s="50"/>
      <c r="K248" s="50"/>
      <c r="P248" s="25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</row>
    <row r="249" spans="1:80" customHeight="1" ht="20.25" s="8" customFormat="1">
      <c r="A249" s="7"/>
      <c r="B249" s="7"/>
      <c r="C249" s="7"/>
      <c r="D249" s="15"/>
      <c r="E249" s="25"/>
      <c r="F249" s="25"/>
      <c r="J249" s="50"/>
      <c r="K249" s="50"/>
      <c r="P249" s="25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</row>
    <row r="250" spans="1:80" customHeight="1" ht="20.25" s="8" customFormat="1">
      <c r="A250" s="7"/>
      <c r="B250" s="7"/>
      <c r="C250" s="7"/>
      <c r="D250" s="15"/>
      <c r="E250" s="25"/>
      <c r="F250" s="25"/>
      <c r="J250" s="50"/>
      <c r="K250" s="50"/>
      <c r="P250" s="25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</row>
    <row r="251" spans="1:80" customHeight="1" ht="20.25" s="8" customFormat="1">
      <c r="A251" s="7"/>
      <c r="B251" s="7"/>
      <c r="C251" s="7"/>
      <c r="D251" s="15"/>
      <c r="E251" s="25"/>
      <c r="F251" s="25"/>
      <c r="J251" s="50"/>
      <c r="K251" s="50"/>
      <c r="P251" s="25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</row>
    <row r="252" spans="1:80" customHeight="1" ht="20.25" s="8" customFormat="1">
      <c r="A252" s="7"/>
      <c r="B252" s="7"/>
      <c r="C252" s="7"/>
      <c r="D252" s="15"/>
      <c r="E252" s="25"/>
      <c r="F252" s="25"/>
      <c r="J252" s="50"/>
      <c r="K252" s="50"/>
      <c r="P252" s="25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</row>
    <row r="253" spans="1:80" customHeight="1" ht="20.25" s="8" customFormat="1">
      <c r="A253" s="7"/>
      <c r="B253" s="7"/>
      <c r="C253" s="7"/>
      <c r="D253" s="15"/>
      <c r="E253" s="25"/>
      <c r="F253" s="25"/>
      <c r="J253" s="50"/>
      <c r="K253" s="50"/>
      <c r="P253" s="25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</row>
    <row r="254" spans="1:80" customHeight="1" ht="20.25" s="8" customFormat="1">
      <c r="A254" s="7"/>
      <c r="B254" s="7"/>
      <c r="C254" s="7"/>
      <c r="D254" s="15"/>
      <c r="E254" s="25"/>
      <c r="F254" s="25"/>
      <c r="J254" s="50"/>
      <c r="K254" s="50"/>
      <c r="P254" s="25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</row>
    <row r="255" spans="1:80" customHeight="1" ht="20.25" s="8" customFormat="1">
      <c r="A255" s="7"/>
      <c r="B255" s="7"/>
      <c r="C255" s="7"/>
      <c r="D255" s="15"/>
      <c r="E255" s="25"/>
      <c r="F255" s="25"/>
      <c r="J255" s="50"/>
      <c r="K255" s="50"/>
      <c r="P255" s="25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</row>
    <row r="256" spans="1:80" customHeight="1" ht="20.25" s="8" customFormat="1">
      <c r="A256" s="7"/>
      <c r="B256" s="7"/>
      <c r="C256" s="7"/>
      <c r="D256" s="15"/>
      <c r="E256" s="25"/>
      <c r="F256" s="25"/>
      <c r="J256" s="50"/>
      <c r="K256" s="50"/>
      <c r="P256" s="25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</row>
    <row r="257" spans="1:80" customHeight="1" ht="20.25" s="8" customFormat="1">
      <c r="A257" s="7"/>
      <c r="B257" s="7"/>
      <c r="C257" s="7"/>
      <c r="D257" s="15"/>
      <c r="E257" s="25"/>
      <c r="F257" s="25"/>
      <c r="J257" s="50"/>
      <c r="K257" s="50"/>
      <c r="P257" s="25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</row>
    <row r="258" spans="1:80" customHeight="1" ht="20.25" s="8" customFormat="1">
      <c r="A258" s="7"/>
      <c r="B258" s="7"/>
      <c r="C258" s="7"/>
      <c r="D258" s="15"/>
      <c r="E258" s="25"/>
      <c r="F258" s="25"/>
      <c r="J258" s="50"/>
      <c r="K258" s="50"/>
      <c r="P258" s="25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</row>
    <row r="259" spans="1:80" customHeight="1" ht="20.25" s="8" customFormat="1">
      <c r="A259" s="7"/>
      <c r="B259" s="7"/>
      <c r="C259" s="7"/>
      <c r="D259" s="15"/>
      <c r="E259" s="25"/>
      <c r="F259" s="25"/>
      <c r="J259" s="50"/>
      <c r="K259" s="50"/>
      <c r="P259" s="25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</row>
    <row r="260" spans="1:80" customHeight="1" ht="20.25" s="8" customFormat="1">
      <c r="A260" s="7"/>
      <c r="B260" s="7"/>
      <c r="C260" s="7"/>
      <c r="D260" s="15"/>
      <c r="E260" s="25"/>
      <c r="F260" s="25"/>
      <c r="J260" s="50"/>
      <c r="K260" s="50"/>
      <c r="P260" s="25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</row>
    <row r="261" spans="1:80" customHeight="1" ht="20.25" s="8" customFormat="1">
      <c r="A261" s="7"/>
      <c r="B261" s="7"/>
      <c r="C261" s="7"/>
      <c r="D261" s="15"/>
      <c r="E261" s="25"/>
      <c r="F261" s="25"/>
      <c r="J261" s="50"/>
      <c r="K261" s="50"/>
      <c r="P261" s="25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</row>
    <row r="262" spans="1:80" customHeight="1" ht="20.25" s="8" customFormat="1">
      <c r="A262" s="7"/>
      <c r="B262" s="7"/>
      <c r="C262" s="7"/>
      <c r="D262" s="15"/>
      <c r="E262" s="25"/>
      <c r="F262" s="25"/>
      <c r="J262" s="50"/>
      <c r="K262" s="50"/>
      <c r="P262" s="25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</row>
    <row r="263" spans="1:80" customHeight="1" ht="20.25" s="8" customFormat="1">
      <c r="A263" s="7"/>
      <c r="B263" s="7"/>
      <c r="C263" s="7"/>
      <c r="D263" s="15"/>
      <c r="E263" s="25"/>
      <c r="F263" s="25"/>
      <c r="J263" s="50"/>
      <c r="K263" s="50"/>
      <c r="P263" s="25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</row>
    <row r="264" spans="1:80" customHeight="1" ht="20.25" s="8" customFormat="1">
      <c r="A264" s="7"/>
      <c r="B264" s="7"/>
      <c r="C264" s="7"/>
      <c r="D264" s="15"/>
      <c r="E264" s="25"/>
      <c r="F264" s="25"/>
      <c r="J264" s="50"/>
      <c r="K264" s="50"/>
      <c r="P264" s="25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</row>
    <row r="265" spans="1:80" customHeight="1" ht="20.25" s="8" customFormat="1">
      <c r="A265" s="7"/>
      <c r="B265" s="7"/>
      <c r="C265" s="7"/>
      <c r="D265" s="15"/>
      <c r="E265" s="25"/>
      <c r="F265" s="25"/>
      <c r="J265" s="50"/>
      <c r="K265" s="50"/>
      <c r="P265" s="25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</row>
    <row r="266" spans="1:80" customHeight="1" ht="20.25" s="8" customFormat="1">
      <c r="A266" s="7"/>
      <c r="B266" s="7"/>
      <c r="C266" s="7"/>
      <c r="D266" s="15"/>
      <c r="E266" s="25"/>
      <c r="F266" s="25"/>
      <c r="J266" s="50"/>
      <c r="K266" s="50"/>
      <c r="P266" s="25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</row>
    <row r="267" spans="1:80" customHeight="1" ht="20.25" s="8" customFormat="1">
      <c r="A267" s="7"/>
      <c r="B267" s="7"/>
      <c r="C267" s="7"/>
      <c r="D267" s="15"/>
      <c r="E267" s="25"/>
      <c r="F267" s="25"/>
      <c r="J267" s="50"/>
      <c r="K267" s="50"/>
      <c r="P267" s="25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</row>
    <row r="268" spans="1:80" customHeight="1" ht="20.25" s="8" customFormat="1">
      <c r="A268" s="7"/>
      <c r="B268" s="7"/>
      <c r="C268" s="7"/>
      <c r="D268" s="15"/>
      <c r="E268" s="25"/>
      <c r="F268" s="25"/>
      <c r="J268" s="50"/>
      <c r="K268" s="50"/>
      <c r="P268" s="25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</row>
    <row r="269" spans="1:80" customHeight="1" ht="20.25" s="8" customFormat="1">
      <c r="A269" s="7"/>
      <c r="B269" s="7"/>
      <c r="C269" s="7"/>
      <c r="D269" s="15"/>
      <c r="E269" s="25"/>
      <c r="F269" s="25"/>
      <c r="J269" s="50"/>
      <c r="K269" s="50"/>
      <c r="P269" s="25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</row>
    <row r="270" spans="1:80" customHeight="1" ht="20.25" s="8" customFormat="1">
      <c r="A270" s="7"/>
      <c r="B270" s="7"/>
      <c r="C270" s="7"/>
      <c r="D270" s="15"/>
      <c r="E270" s="25"/>
      <c r="F270" s="25"/>
      <c r="J270" s="50"/>
      <c r="K270" s="50"/>
      <c r="P270" s="25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</row>
    <row r="271" spans="1:80" customHeight="1" ht="20.25" s="8" customFormat="1">
      <c r="A271" s="7"/>
      <c r="B271" s="7"/>
      <c r="C271" s="7"/>
      <c r="D271" s="15"/>
      <c r="E271" s="25"/>
      <c r="F271" s="25"/>
      <c r="J271" s="50"/>
      <c r="K271" s="50"/>
      <c r="P271" s="25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</row>
    <row r="272" spans="1:80" customHeight="1" ht="20.25" s="8" customFormat="1">
      <c r="A272" s="7"/>
      <c r="B272" s="7"/>
      <c r="C272" s="7"/>
      <c r="D272" s="15"/>
      <c r="E272" s="25"/>
      <c r="F272" s="25"/>
      <c r="J272" s="50"/>
      <c r="K272" s="50"/>
      <c r="P272" s="25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</row>
    <row r="273" spans="1:80" customHeight="1" ht="20.25" s="8" customFormat="1">
      <c r="A273" s="7"/>
      <c r="B273" s="7"/>
      <c r="C273" s="7"/>
      <c r="D273" s="15"/>
      <c r="E273" s="25"/>
      <c r="F273" s="25"/>
      <c r="J273" s="50"/>
      <c r="K273" s="50"/>
      <c r="P273" s="25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</row>
    <row r="274" spans="1:80" customHeight="1" ht="20.25" s="8" customFormat="1">
      <c r="A274" s="7"/>
      <c r="B274" s="7"/>
      <c r="C274" s="7"/>
      <c r="D274" s="15"/>
      <c r="E274" s="25"/>
      <c r="F274" s="25"/>
      <c r="J274" s="50"/>
      <c r="K274" s="50"/>
      <c r="P274" s="25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</row>
    <row r="275" spans="1:80" customHeight="1" ht="20.25" s="8" customFormat="1">
      <c r="A275" s="7"/>
      <c r="B275" s="7"/>
      <c r="C275" s="7"/>
      <c r="D275" s="15"/>
      <c r="E275" s="25"/>
      <c r="F275" s="25"/>
      <c r="J275" s="50"/>
      <c r="K275" s="50"/>
      <c r="P275" s="25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</row>
    <row r="276" spans="1:80" customHeight="1" ht="20.25" s="8" customFormat="1">
      <c r="A276" s="7"/>
      <c r="B276" s="7"/>
      <c r="C276" s="7"/>
      <c r="D276" s="15"/>
      <c r="E276" s="25"/>
      <c r="F276" s="25"/>
      <c r="J276" s="50"/>
      <c r="K276" s="50"/>
      <c r="P276" s="25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</row>
    <row r="277" spans="1:80" customHeight="1" ht="20.25" s="8" customFormat="1">
      <c r="A277" s="7"/>
      <c r="B277" s="7"/>
      <c r="C277" s="7"/>
      <c r="D277" s="15"/>
      <c r="E277" s="25"/>
      <c r="F277" s="25"/>
      <c r="J277" s="50"/>
      <c r="K277" s="50"/>
      <c r="P277" s="25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</row>
    <row r="278" spans="1:80" customHeight="1" ht="20.25" s="8" customFormat="1">
      <c r="A278" s="7"/>
      <c r="B278" s="7"/>
      <c r="C278" s="7"/>
      <c r="D278" s="15"/>
      <c r="E278" s="25"/>
      <c r="F278" s="25"/>
      <c r="J278" s="50"/>
      <c r="K278" s="50"/>
      <c r="P278" s="25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</row>
    <row r="279" spans="1:80" customHeight="1" ht="20.25" s="8" customFormat="1">
      <c r="A279" s="7"/>
      <c r="B279" s="7"/>
      <c r="C279" s="7"/>
      <c r="D279" s="15"/>
      <c r="E279" s="25"/>
      <c r="F279" s="25"/>
      <c r="J279" s="50"/>
      <c r="K279" s="50"/>
      <c r="P279" s="25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</row>
    <row r="280" spans="1:80" customHeight="1" ht="20.25" s="8" customFormat="1">
      <c r="A280" s="7"/>
      <c r="B280" s="7"/>
      <c r="C280" s="7"/>
      <c r="D280" s="15"/>
      <c r="E280" s="25"/>
      <c r="F280" s="25"/>
      <c r="J280" s="50"/>
      <c r="K280" s="50"/>
      <c r="P280" s="25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</row>
    <row r="281" spans="1:80" customHeight="1" ht="20.25" s="8" customFormat="1">
      <c r="A281" s="7"/>
      <c r="B281" s="7"/>
      <c r="C281" s="7"/>
      <c r="D281" s="15"/>
      <c r="E281" s="25"/>
      <c r="F281" s="25"/>
      <c r="J281" s="50"/>
      <c r="K281" s="50"/>
      <c r="P281" s="25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</row>
    <row r="282" spans="1:80" customHeight="1" ht="20.25" s="8" customFormat="1">
      <c r="A282" s="7"/>
      <c r="B282" s="7"/>
      <c r="C282" s="7"/>
      <c r="D282" s="15"/>
      <c r="E282" s="25"/>
      <c r="F282" s="25"/>
      <c r="J282" s="50"/>
      <c r="K282" s="50"/>
      <c r="P282" s="25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</row>
    <row r="283" spans="1:80" customHeight="1" ht="20.25" s="8" customFormat="1">
      <c r="A283" s="7"/>
      <c r="B283" s="7"/>
      <c r="C283" s="7"/>
      <c r="D283" s="15"/>
      <c r="E283" s="25"/>
      <c r="F283" s="25"/>
      <c r="J283" s="50"/>
      <c r="K283" s="50"/>
      <c r="P283" s="25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</row>
    <row r="284" spans="1:80" customHeight="1" ht="20.25" s="8" customFormat="1">
      <c r="A284" s="7"/>
      <c r="B284" s="7"/>
      <c r="C284" s="7"/>
      <c r="D284" s="15"/>
      <c r="E284" s="25"/>
      <c r="F284" s="25"/>
      <c r="J284" s="50"/>
      <c r="K284" s="50"/>
      <c r="P284" s="25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</row>
    <row r="285" spans="1:80" customHeight="1" ht="20.25" s="8" customFormat="1">
      <c r="A285" s="7"/>
      <c r="B285" s="7"/>
      <c r="C285" s="7"/>
      <c r="D285" s="15"/>
      <c r="E285" s="25"/>
      <c r="F285" s="25"/>
      <c r="J285" s="50"/>
      <c r="K285" s="50"/>
      <c r="P285" s="25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</row>
    <row r="286" spans="1:80" customHeight="1" ht="20.25" s="8" customFormat="1">
      <c r="A286" s="7"/>
      <c r="B286" s="7"/>
      <c r="C286" s="7"/>
      <c r="D286" s="15"/>
      <c r="E286" s="25"/>
      <c r="F286" s="25"/>
      <c r="J286" s="50"/>
      <c r="K286" s="50"/>
      <c r="P286" s="25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</row>
    <row r="287" spans="1:80" customHeight="1" ht="20.25" s="8" customFormat="1">
      <c r="A287" s="7"/>
      <c r="B287" s="7"/>
      <c r="C287" s="7"/>
      <c r="D287" s="15"/>
      <c r="E287" s="25"/>
      <c r="F287" s="25"/>
      <c r="J287" s="50"/>
      <c r="K287" s="50"/>
      <c r="P287" s="25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</row>
    <row r="288" spans="1:80" customHeight="1" ht="20.25" s="8" customFormat="1">
      <c r="A288" s="7"/>
      <c r="B288" s="7"/>
      <c r="C288" s="7"/>
      <c r="D288" s="15"/>
      <c r="E288" s="25"/>
      <c r="F288" s="25"/>
      <c r="J288" s="50"/>
      <c r="K288" s="50"/>
      <c r="P288" s="25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</row>
    <row r="289" spans="1:80" customHeight="1" ht="20.25" s="8" customFormat="1">
      <c r="A289" s="7"/>
      <c r="B289" s="7"/>
      <c r="C289" s="7"/>
      <c r="D289" s="15"/>
      <c r="E289" s="25"/>
      <c r="F289" s="25"/>
      <c r="J289" s="50"/>
      <c r="K289" s="50"/>
      <c r="P289" s="25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</row>
    <row r="290" spans="1:80" customHeight="1" ht="20.25" s="8" customFormat="1">
      <c r="A290" s="7"/>
      <c r="B290" s="7"/>
      <c r="C290" s="7"/>
      <c r="D290" s="15"/>
      <c r="E290" s="25"/>
      <c r="F290" s="25"/>
      <c r="J290" s="50"/>
      <c r="K290" s="50"/>
      <c r="P290" s="25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</row>
    <row r="291" spans="1:80" customHeight="1" ht="20.25" s="8" customFormat="1">
      <c r="A291" s="7"/>
      <c r="B291" s="7"/>
      <c r="C291" s="7"/>
      <c r="D291" s="15"/>
      <c r="E291" s="25"/>
      <c r="F291" s="25"/>
      <c r="J291" s="50"/>
      <c r="K291" s="50"/>
      <c r="P291" s="25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</row>
    <row r="292" spans="1:80" customHeight="1" ht="20.25" s="8" customFormat="1">
      <c r="A292" s="7"/>
      <c r="B292" s="7"/>
      <c r="C292" s="7"/>
      <c r="D292" s="15"/>
      <c r="E292" s="25"/>
      <c r="F292" s="25"/>
      <c r="J292" s="50"/>
      <c r="K292" s="50"/>
      <c r="P292" s="25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</row>
    <row r="293" spans="1:80" customHeight="1" ht="20.25" s="8" customFormat="1">
      <c r="A293" s="7"/>
      <c r="B293" s="7"/>
      <c r="C293" s="7"/>
      <c r="D293" s="15"/>
      <c r="E293" s="25"/>
      <c r="F293" s="25"/>
      <c r="J293" s="50"/>
      <c r="K293" s="50"/>
      <c r="P293" s="25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</row>
    <row r="294" spans="1:80" customHeight="1" ht="20.25" s="8" customFormat="1">
      <c r="A294" s="7"/>
      <c r="B294" s="7"/>
      <c r="C294" s="7"/>
      <c r="D294" s="15"/>
      <c r="E294" s="25"/>
      <c r="F294" s="25"/>
      <c r="J294" s="50"/>
      <c r="K294" s="50"/>
      <c r="P294" s="25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</row>
    <row r="295" spans="1:80" customHeight="1" ht="20.25" s="8" customFormat="1">
      <c r="A295" s="7"/>
      <c r="B295" s="7"/>
      <c r="C295" s="7"/>
      <c r="D295" s="15"/>
      <c r="E295" s="25"/>
      <c r="F295" s="25"/>
      <c r="J295" s="50"/>
      <c r="K295" s="50"/>
      <c r="P295" s="25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</row>
    <row r="296" spans="1:80" customHeight="1" ht="20.25" s="8" customFormat="1">
      <c r="A296" s="7"/>
      <c r="B296" s="7"/>
      <c r="C296" s="7"/>
      <c r="D296" s="15"/>
      <c r="E296" s="25"/>
      <c r="F296" s="25"/>
      <c r="J296" s="50"/>
      <c r="K296" s="50"/>
      <c r="P296" s="25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</row>
    <row r="297" spans="1:80" customHeight="1" ht="20.25" s="8" customFormat="1">
      <c r="A297" s="7"/>
      <c r="B297" s="7"/>
      <c r="C297" s="7"/>
      <c r="D297" s="15"/>
      <c r="E297" s="25"/>
      <c r="F297" s="25"/>
      <c r="J297" s="50"/>
      <c r="K297" s="50"/>
      <c r="P297" s="25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</row>
    <row r="298" spans="1:80" customHeight="1" ht="20.25" s="8" customFormat="1">
      <c r="A298" s="7"/>
      <c r="B298" s="7"/>
      <c r="C298" s="7"/>
      <c r="D298" s="15"/>
      <c r="E298" s="25"/>
      <c r="F298" s="25"/>
      <c r="J298" s="50"/>
      <c r="K298" s="50"/>
      <c r="P298" s="25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</row>
    <row r="299" spans="1:80" customHeight="1" ht="20.25" s="8" customFormat="1">
      <c r="A299" s="7"/>
      <c r="B299" s="7"/>
      <c r="C299" s="7"/>
      <c r="D299" s="15"/>
      <c r="E299" s="25"/>
      <c r="F299" s="25"/>
      <c r="J299" s="50"/>
      <c r="K299" s="50"/>
      <c r="P299" s="25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</row>
    <row r="300" spans="1:80" customHeight="1" ht="20.25" s="8" customFormat="1">
      <c r="A300" s="7"/>
      <c r="B300" s="7"/>
      <c r="C300" s="7"/>
      <c r="D300" s="15"/>
      <c r="E300" s="25"/>
      <c r="F300" s="25"/>
      <c r="J300" s="50"/>
      <c r="K300" s="50"/>
      <c r="P300" s="25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</row>
    <row r="301" spans="1:80" customHeight="1" ht="20.25" s="8" customFormat="1">
      <c r="A301" s="7"/>
      <c r="B301" s="7"/>
      <c r="C301" s="7"/>
      <c r="D301" s="15"/>
      <c r="E301" s="25"/>
      <c r="F301" s="25"/>
      <c r="J301" s="50"/>
      <c r="K301" s="50"/>
      <c r="P301" s="25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</row>
    <row r="302" spans="1:80" customHeight="1" ht="20.25" s="8" customFormat="1">
      <c r="A302" s="7"/>
      <c r="B302" s="7"/>
      <c r="C302" s="7"/>
      <c r="D302" s="15"/>
      <c r="E302" s="25"/>
      <c r="F302" s="25"/>
      <c r="J302" s="50"/>
      <c r="K302" s="50"/>
      <c r="P302" s="25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</row>
    <row r="303" spans="1:80" customHeight="1" ht="20.25" s="8" customFormat="1">
      <c r="A303" s="7"/>
      <c r="B303" s="7"/>
      <c r="C303" s="7"/>
      <c r="D303" s="15"/>
      <c r="E303" s="25"/>
      <c r="F303" s="25"/>
      <c r="J303" s="50"/>
      <c r="K303" s="50"/>
      <c r="P303" s="25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</row>
    <row r="304" spans="1:80" customHeight="1" ht="20.25" s="8" customFormat="1">
      <c r="A304" s="7"/>
      <c r="B304" s="7"/>
      <c r="C304" s="7"/>
      <c r="D304" s="15"/>
      <c r="E304" s="25"/>
      <c r="F304" s="25"/>
      <c r="J304" s="50"/>
      <c r="K304" s="50"/>
      <c r="P304" s="25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</row>
    <row r="305" spans="1:80" customHeight="1" ht="20.25" s="8" customFormat="1">
      <c r="A305" s="7"/>
      <c r="B305" s="7"/>
      <c r="C305" s="7"/>
      <c r="D305" s="15"/>
      <c r="E305" s="25"/>
      <c r="F305" s="25"/>
      <c r="J305" s="50"/>
      <c r="K305" s="50"/>
      <c r="P305" s="25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</row>
    <row r="306" spans="1:80" customHeight="1" ht="20.25" s="8" customFormat="1">
      <c r="A306" s="7"/>
      <c r="B306" s="7"/>
      <c r="C306" s="7"/>
      <c r="D306" s="15"/>
      <c r="E306" s="25"/>
      <c r="F306" s="25"/>
      <c r="J306" s="50"/>
      <c r="K306" s="50"/>
      <c r="P306" s="25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</row>
    <row r="307" spans="1:80" customHeight="1" ht="20.25" s="8" customFormat="1">
      <c r="A307" s="7"/>
      <c r="B307" s="7"/>
      <c r="C307" s="7"/>
      <c r="D307" s="15"/>
      <c r="E307" s="25"/>
      <c r="F307" s="25"/>
      <c r="J307" s="50"/>
      <c r="K307" s="50"/>
      <c r="P307" s="25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</row>
    <row r="308" spans="1:80" customHeight="1" ht="20.25" s="8" customFormat="1">
      <c r="A308" s="7"/>
      <c r="B308" s="7"/>
      <c r="C308" s="7"/>
      <c r="D308" s="15"/>
      <c r="E308" s="25"/>
      <c r="F308" s="25"/>
      <c r="J308" s="50"/>
      <c r="K308" s="50"/>
      <c r="P308" s="25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</row>
    <row r="309" spans="1:80" customHeight="1" ht="20.25" s="8" customFormat="1">
      <c r="A309" s="7"/>
      <c r="B309" s="7"/>
      <c r="C309" s="7"/>
      <c r="D309" s="15"/>
      <c r="E309" s="25"/>
      <c r="F309" s="25"/>
      <c r="J309" s="50"/>
      <c r="K309" s="50"/>
      <c r="P309" s="25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</row>
    <row r="310" spans="1:80" customHeight="1" ht="20.25" s="8" customFormat="1">
      <c r="A310" s="7"/>
      <c r="B310" s="7"/>
      <c r="C310" s="7"/>
      <c r="D310" s="15"/>
      <c r="E310" s="25"/>
      <c r="F310" s="25"/>
      <c r="J310" s="50"/>
      <c r="K310" s="50"/>
      <c r="P310" s="25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</row>
    <row r="311" spans="1:80" customHeight="1" ht="20.25" s="8" customFormat="1">
      <c r="A311" s="7"/>
      <c r="B311" s="7"/>
      <c r="C311" s="7"/>
      <c r="D311" s="15"/>
      <c r="E311" s="25"/>
      <c r="F311" s="25"/>
      <c r="J311" s="50"/>
      <c r="K311" s="50"/>
      <c r="P311" s="25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</row>
    <row r="312" spans="1:80" customHeight="1" ht="20.25" s="8" customFormat="1">
      <c r="A312" s="7"/>
      <c r="B312" s="7"/>
      <c r="C312" s="7"/>
      <c r="D312" s="15"/>
      <c r="E312" s="25"/>
      <c r="F312" s="25"/>
      <c r="J312" s="50"/>
      <c r="K312" s="50"/>
      <c r="P312" s="25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</row>
    <row r="313" spans="1:80" customHeight="1" ht="20.25" s="8" customFormat="1">
      <c r="A313" s="7"/>
      <c r="B313" s="7"/>
      <c r="C313" s="7"/>
      <c r="D313" s="15"/>
      <c r="E313" s="25"/>
      <c r="F313" s="25"/>
      <c r="J313" s="50"/>
      <c r="K313" s="50"/>
      <c r="P313" s="25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</row>
    <row r="314" spans="1:80" customHeight="1" ht="20.25" s="8" customFormat="1">
      <c r="A314" s="7"/>
      <c r="B314" s="7"/>
      <c r="C314" s="7"/>
      <c r="D314" s="15"/>
      <c r="E314" s="25"/>
      <c r="F314" s="25"/>
      <c r="J314" s="50"/>
      <c r="K314" s="50"/>
      <c r="P314" s="25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</row>
    <row r="315" spans="1:80" customHeight="1" ht="20.25" s="8" customFormat="1">
      <c r="A315" s="7"/>
      <c r="B315" s="7"/>
      <c r="C315" s="7"/>
      <c r="D315" s="15"/>
      <c r="E315" s="25"/>
      <c r="F315" s="25"/>
      <c r="J315" s="50"/>
      <c r="K315" s="50"/>
      <c r="P315" s="25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</row>
    <row r="316" spans="1:80" customHeight="1" ht="20.25" s="8" customFormat="1">
      <c r="A316" s="7"/>
      <c r="B316" s="7"/>
      <c r="C316" s="7"/>
      <c r="D316" s="15"/>
      <c r="E316" s="25"/>
      <c r="F316" s="25"/>
      <c r="J316" s="50"/>
      <c r="K316" s="50"/>
      <c r="P316" s="25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</row>
    <row r="317" spans="1:80" customHeight="1" ht="20.25" s="8" customFormat="1">
      <c r="A317" s="7"/>
      <c r="B317" s="7"/>
      <c r="C317" s="7"/>
      <c r="D317" s="15"/>
      <c r="E317" s="25"/>
      <c r="F317" s="25"/>
      <c r="J317" s="50"/>
      <c r="K317" s="50"/>
      <c r="P317" s="25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</row>
    <row r="318" spans="1:80" customHeight="1" ht="20.25" s="8" customFormat="1">
      <c r="A318" s="7"/>
      <c r="B318" s="7"/>
      <c r="C318" s="7"/>
      <c r="D318" s="15"/>
      <c r="E318" s="25"/>
      <c r="F318" s="25"/>
      <c r="J318" s="50"/>
      <c r="K318" s="50"/>
      <c r="P318" s="25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</row>
    <row r="319" spans="1:80" customHeight="1" ht="20.25" s="8" customFormat="1">
      <c r="A319" s="7"/>
      <c r="B319" s="7"/>
      <c r="C319" s="7"/>
      <c r="D319" s="15"/>
      <c r="E319" s="25"/>
      <c r="F319" s="25"/>
      <c r="J319" s="50"/>
      <c r="K319" s="50"/>
      <c r="P319" s="25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</row>
    <row r="320" spans="1:80" customHeight="1" ht="20.25" s="8" customFormat="1">
      <c r="A320" s="7"/>
      <c r="B320" s="7"/>
      <c r="C320" s="7"/>
      <c r="D320" s="15"/>
      <c r="E320" s="25"/>
      <c r="F320" s="25"/>
      <c r="J320" s="50"/>
      <c r="K320" s="50"/>
      <c r="P320" s="25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</row>
    <row r="321" spans="1:80" customHeight="1" ht="20.25" s="8" customFormat="1">
      <c r="A321" s="7"/>
      <c r="B321" s="7"/>
      <c r="C321" s="7"/>
      <c r="D321" s="15"/>
      <c r="E321" s="25"/>
      <c r="F321" s="25"/>
      <c r="J321" s="50"/>
      <c r="K321" s="50"/>
      <c r="P321" s="25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</row>
    <row r="322" spans="1:80" customHeight="1" ht="20.25" s="8" customFormat="1">
      <c r="A322" s="7"/>
      <c r="B322" s="7"/>
      <c r="C322" s="7"/>
      <c r="D322" s="15"/>
      <c r="E322" s="25"/>
      <c r="F322" s="25"/>
      <c r="J322" s="50"/>
      <c r="K322" s="50"/>
      <c r="P322" s="25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</row>
    <row r="323" spans="1:80" customHeight="1" ht="20.25" s="8" customFormat="1">
      <c r="A323" s="7"/>
      <c r="B323" s="7"/>
      <c r="C323" s="7"/>
      <c r="D323" s="15"/>
      <c r="E323" s="25"/>
      <c r="F323" s="25"/>
      <c r="J323" s="50"/>
      <c r="K323" s="50"/>
      <c r="P323" s="25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</row>
    <row r="324" spans="1:80" customHeight="1" ht="20.25" s="8" customFormat="1">
      <c r="A324" s="7"/>
      <c r="B324" s="7"/>
      <c r="C324" s="7"/>
      <c r="D324" s="15"/>
      <c r="E324" s="25"/>
      <c r="F324" s="25"/>
      <c r="J324" s="50"/>
      <c r="K324" s="50"/>
      <c r="P324" s="25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</row>
    <row r="325" spans="1:80" customHeight="1" ht="20.25" s="8" customFormat="1">
      <c r="A325" s="7"/>
      <c r="B325" s="7"/>
      <c r="C325" s="7"/>
      <c r="D325" s="15"/>
      <c r="E325" s="25"/>
      <c r="F325" s="25"/>
      <c r="J325" s="50"/>
      <c r="K325" s="50"/>
      <c r="P325" s="25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</row>
    <row r="326" spans="1:80" customHeight="1" ht="20.25" s="8" customFormat="1">
      <c r="A326" s="7"/>
      <c r="B326" s="7"/>
      <c r="C326" s="7"/>
      <c r="D326" s="15"/>
      <c r="E326" s="25"/>
      <c r="F326" s="25"/>
      <c r="J326" s="50"/>
      <c r="K326" s="50"/>
      <c r="P326" s="25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</row>
    <row r="327" spans="1:80" customHeight="1" ht="20.25" s="8" customFormat="1">
      <c r="A327" s="7"/>
      <c r="B327" s="7"/>
      <c r="C327" s="7"/>
      <c r="D327" s="15"/>
      <c r="E327" s="25"/>
      <c r="F327" s="25"/>
      <c r="J327" s="50"/>
      <c r="K327" s="50"/>
      <c r="P327" s="25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</row>
    <row r="328" spans="1:80" customHeight="1" ht="20.25" s="8" customFormat="1">
      <c r="A328" s="7"/>
      <c r="B328" s="7"/>
      <c r="C328" s="7"/>
      <c r="D328" s="15"/>
      <c r="E328" s="25"/>
      <c r="F328" s="25"/>
      <c r="J328" s="50"/>
      <c r="K328" s="50"/>
      <c r="P328" s="25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</row>
    <row r="329" spans="1:80" customHeight="1" ht="20.25" s="8" customFormat="1">
      <c r="A329" s="7"/>
      <c r="B329" s="7"/>
      <c r="C329" s="7"/>
      <c r="D329" s="15"/>
      <c r="E329" s="25"/>
      <c r="F329" s="25"/>
      <c r="J329" s="50"/>
      <c r="K329" s="50"/>
      <c r="P329" s="25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</row>
    <row r="330" spans="1:80" customHeight="1" ht="20.25" s="8" customFormat="1">
      <c r="A330" s="7"/>
      <c r="B330" s="7"/>
      <c r="C330" s="7"/>
      <c r="D330" s="15"/>
      <c r="E330" s="25"/>
      <c r="F330" s="25"/>
      <c r="J330" s="50"/>
      <c r="K330" s="50"/>
      <c r="P330" s="25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</row>
    <row r="331" spans="1:80" customHeight="1" ht="20.25" s="8" customFormat="1">
      <c r="A331" s="7"/>
      <c r="B331" s="7"/>
      <c r="C331" s="7"/>
      <c r="D331" s="15"/>
      <c r="E331" s="25"/>
      <c r="F331" s="25"/>
      <c r="J331" s="50"/>
      <c r="K331" s="50"/>
      <c r="P331" s="25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</row>
    <row r="332" spans="1:80" customHeight="1" ht="20.25" s="8" customFormat="1">
      <c r="A332" s="7"/>
      <c r="B332" s="7"/>
      <c r="C332" s="7"/>
      <c r="D332" s="15"/>
      <c r="E332" s="25"/>
      <c r="F332" s="25"/>
      <c r="J332" s="50"/>
      <c r="K332" s="50"/>
      <c r="P332" s="25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</row>
    <row r="333" spans="1:80" customHeight="1" ht="20.25" s="8" customFormat="1">
      <c r="A333" s="7"/>
      <c r="B333" s="7"/>
      <c r="C333" s="7"/>
      <c r="D333" s="15"/>
      <c r="E333" s="25"/>
      <c r="F333" s="25"/>
      <c r="J333" s="50"/>
      <c r="K333" s="50"/>
      <c r="P333" s="25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</row>
    <row r="334" spans="1:80" customHeight="1" ht="20.25" s="8" customFormat="1">
      <c r="A334" s="7"/>
      <c r="B334" s="7"/>
      <c r="C334" s="7"/>
      <c r="D334" s="15"/>
      <c r="E334" s="25"/>
      <c r="F334" s="25"/>
      <c r="J334" s="50"/>
      <c r="K334" s="50"/>
      <c r="P334" s="25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</row>
    <row r="335" spans="1:80" customHeight="1" ht="20.25" s="8" customFormat="1">
      <c r="A335" s="7"/>
      <c r="B335" s="7"/>
      <c r="C335" s="7"/>
      <c r="D335" s="15"/>
      <c r="E335" s="25"/>
      <c r="F335" s="25"/>
      <c r="J335" s="50"/>
      <c r="K335" s="50"/>
      <c r="P335" s="25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224:C224"/>
    <mergeCell ref="L173:N173"/>
    <mergeCell ref="L174:N174"/>
    <mergeCell ref="L175:N175"/>
    <mergeCell ref="L176:N176"/>
    <mergeCell ref="L177:N177"/>
    <mergeCell ref="A212:C212"/>
    <mergeCell ref="A165:D165"/>
    <mergeCell ref="A166:E166"/>
    <mergeCell ref="M166:P166"/>
    <mergeCell ref="L170:N170"/>
    <mergeCell ref="L171:N171"/>
    <mergeCell ref="L172:N172"/>
    <mergeCell ref="P9:P12"/>
    <mergeCell ref="E10:E12"/>
    <mergeCell ref="F10:F12"/>
    <mergeCell ref="G10:H11"/>
    <mergeCell ref="I10:I12"/>
    <mergeCell ref="J10:J12"/>
    <mergeCell ref="K10:K12"/>
    <mergeCell ref="L10:L12"/>
    <mergeCell ref="M10:N11"/>
    <mergeCell ref="O10:O12"/>
    <mergeCell ref="M4:P4"/>
    <mergeCell ref="M5:N5"/>
    <mergeCell ref="A6:P6"/>
    <mergeCell ref="A7:P7"/>
    <mergeCell ref="A9:A12"/>
    <mergeCell ref="B9:B12"/>
    <mergeCell ref="C9:C12"/>
    <mergeCell ref="D9:D12"/>
    <mergeCell ref="E9:I9"/>
    <mergeCell ref="J9:O9"/>
    <mergeCell ref="M1:P1"/>
    <mergeCell ref="S1:U1"/>
    <mergeCell ref="M2:P2"/>
    <mergeCell ref="S2:U2"/>
    <mergeCell ref="M3:P3"/>
    <mergeCell ref="S3:U3"/>
  </mergeCells>
  <printOptions gridLines="false" gridLinesSet="true" horizontalCentered="true"/>
  <pageMargins left="0.45" right="0.35433070866142" top="1.3779527559055" bottom="0.39370078740157" header="0.19685039370079" footer="0.15748031496063"/>
  <pageSetup paperSize="9" orientation="landscape" scale="40" fitToHeight="11" fitToWidth="1"/>
  <headerFooter differentOddEven="false" differentFirst="false" scaleWithDoc="true" alignWithMargins="true">
    <oddHeader/>
    <oddFooter/>
    <evenHeader/>
    <evenFooter/>
    <firstHeader/>
    <firstFooter/>
  </headerFooter>
  <rowBreaks count="5" manualBreakCount="5">
    <brk id="49" man="1"/>
    <brk id="93" man="1"/>
    <brk id="97" man="1"/>
    <brk id="118" man="1"/>
    <brk id="1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Додаток до ріш 2026</vt:lpstr>
    </vt:vector>
  </TitlesOfParts>
  <Company>GFU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K7462</dc:creator>
  <cp:lastModifiedBy>user</cp:lastModifiedBy>
  <dcterms:created xsi:type="dcterms:W3CDTF">2003-08-18T10:42:19+03:00</dcterms:created>
  <dcterms:modified xsi:type="dcterms:W3CDTF">2025-12-17T17:23:30+02:00</dcterms:modified>
  <dc:title>Untitled Spreadsheet</dc:title>
  <dc:description/>
  <dc:subject/>
  <cp:keywords/>
  <cp:category/>
</cp:coreProperties>
</file>