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Objects="none" defaultThemeVersion="124226"/>
  <bookViews>
    <workbookView xWindow="240" yWindow="915" windowWidth="15570" windowHeight="9000"/>
  </bookViews>
  <sheets>
    <sheet name="додаток1" sheetId="20" r:id="rId1"/>
  </sheets>
  <calcPr calcId="144525" refMode="R1C1"/>
</workbook>
</file>

<file path=xl/calcChain.xml><?xml version="1.0" encoding="utf-8"?>
<calcChain xmlns="http://schemas.openxmlformats.org/spreadsheetml/2006/main">
  <c r="I15" i="20" l="1"/>
  <c r="C18" i="20" l="1"/>
  <c r="B29" i="20"/>
  <c r="B30" i="20"/>
  <c r="B31" i="20"/>
  <c r="B32" i="20"/>
  <c r="B33" i="20"/>
  <c r="B36" i="20"/>
  <c r="B37" i="20"/>
  <c r="B39" i="20"/>
  <c r="B41" i="20"/>
  <c r="B42" i="20"/>
  <c r="B44" i="20"/>
  <c r="B49" i="20"/>
  <c r="B51" i="20"/>
  <c r="B58" i="20"/>
  <c r="B60" i="20"/>
  <c r="B68" i="20"/>
  <c r="B71" i="20"/>
  <c r="B73" i="20"/>
  <c r="D16" i="20"/>
  <c r="D18" i="20"/>
  <c r="D19" i="20"/>
  <c r="D20" i="20" l="1"/>
  <c r="D21" i="20"/>
  <c r="D22" i="20"/>
  <c r="D23" i="20"/>
  <c r="D24" i="20"/>
  <c r="D26" i="20"/>
  <c r="D27" i="20"/>
  <c r="D28" i="20"/>
  <c r="D35" i="20"/>
  <c r="D38" i="20"/>
  <c r="D40" i="20"/>
  <c r="D45" i="20"/>
  <c r="D46" i="20"/>
  <c r="D47" i="20"/>
  <c r="D48" i="20"/>
  <c r="D50" i="20"/>
  <c r="D53" i="20"/>
  <c r="D54" i="20"/>
  <c r="D55" i="20"/>
  <c r="D56" i="20"/>
  <c r="D57" i="20"/>
  <c r="D59" i="20"/>
  <c r="D62" i="20"/>
  <c r="D63" i="20"/>
  <c r="D64" i="20"/>
  <c r="D65" i="20"/>
  <c r="D66" i="20"/>
  <c r="D67" i="20"/>
  <c r="D69" i="20"/>
  <c r="D72" i="20"/>
  <c r="D74" i="20"/>
  <c r="D75" i="20"/>
  <c r="D76" i="20"/>
  <c r="D77" i="20"/>
  <c r="D81" i="20"/>
  <c r="D15" i="20"/>
  <c r="E41" i="20"/>
  <c r="B80" i="20"/>
  <c r="D73" i="20"/>
  <c r="D71" i="20"/>
  <c r="D68" i="20"/>
  <c r="D60" i="20"/>
  <c r="D58" i="20"/>
  <c r="D51" i="20"/>
  <c r="D49" i="20"/>
  <c r="D44" i="20"/>
  <c r="D42" i="20"/>
  <c r="D41" i="20"/>
  <c r="D39" i="20"/>
  <c r="D37" i="20"/>
  <c r="D36" i="20"/>
  <c r="D33" i="20"/>
  <c r="D32" i="20"/>
  <c r="D31" i="20"/>
  <c r="D30" i="20"/>
  <c r="D29" i="20"/>
  <c r="D80" i="20" l="1"/>
</calcChain>
</file>

<file path=xl/sharedStrings.xml><?xml version="1.0" encoding="utf-8"?>
<sst xmlns="http://schemas.openxmlformats.org/spreadsheetml/2006/main" count="140" uniqueCount="138">
  <si>
    <t>Видатки споживання (зменшення (-), збільшення)                               (тис. грн.)</t>
  </si>
  <si>
    <t>Видатки розвитку (зменшення (-), збільшення)                        (тис. грн.)</t>
  </si>
  <si>
    <t>Видатки споживання           (тис. грн.)</t>
  </si>
  <si>
    <t>Видатки розвитку                  (тис. грн.)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</si>
  <si>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</si>
  <si>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</si>
  <si>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Обсяг субвенції (видатки споживання), гривень</t>
  </si>
  <si>
    <t>Бюджети територіальних громад у Івано-Франківській області</t>
  </si>
  <si>
    <t>Бюджет Верхнянської сільської територіальної громади</t>
  </si>
  <si>
    <t>Бюджет Печеніжинської селищної територіальної громади</t>
  </si>
  <si>
    <t>Бюджет Старобогородчанської сільської територіальної громади</t>
  </si>
  <si>
    <t>Бюджет Білоберізької сільської територіальної громади</t>
  </si>
  <si>
    <t>Бюджет Яблунівської селищної територіальної громади</t>
  </si>
  <si>
    <t>Бюджет Переріслянської сільської територіальної громади</t>
  </si>
  <si>
    <t>Бюджет Ланчинської селищної територіальної громади</t>
  </si>
  <si>
    <t>Бюджет Заболотівської селищної територіальної громади</t>
  </si>
  <si>
    <t>Бюджет Брошнів-Осадської селищної територіальної громади</t>
  </si>
  <si>
    <t>Бюджет Войнилівської селищної територіальної громади</t>
  </si>
  <si>
    <t>Бюджет Делятинської селищної територіальної громади</t>
  </si>
  <si>
    <t>Бюджет Спаської сільської територіальної громади</t>
  </si>
  <si>
    <t>Бюджет Угринівської сільської територіальної громади</t>
  </si>
  <si>
    <t>Бюджет Букачівської селищної територіальної громади</t>
  </si>
  <si>
    <t>Бюджет Вигодської селищної територіальної громади</t>
  </si>
  <si>
    <t>Бюджет Коршівської сільської територіальної громади</t>
  </si>
  <si>
    <t>Бюджет Новицької сільської територіальної громади</t>
  </si>
  <si>
    <t>Бюджет Богородчанської селищної територіальної громади</t>
  </si>
  <si>
    <t>Бюджет Болехівської міської територіальної громади</t>
  </si>
  <si>
    <t>Бюджет Бурштинської міської територіальної громади</t>
  </si>
  <si>
    <t>Бюджет Верховинської селищної територіальної громади</t>
  </si>
  <si>
    <t>Бюджет Галицької міської територіальної громади</t>
  </si>
  <si>
    <t>Бюджет Городенківської міської територіальної громади</t>
  </si>
  <si>
    <t>Бюджет Дубовецької сільської територіальної громади</t>
  </si>
  <si>
    <t>Бюджет Зеленської сільської територіальної громади</t>
  </si>
  <si>
    <t>Бюджет Косівської міської територіальної громади</t>
  </si>
  <si>
    <t>Бюджет Кутської селищної територіальної громади</t>
  </si>
  <si>
    <t>Бюджет Надвірнянської міської територіальної громади</t>
  </si>
  <si>
    <t>Бюджет Обертинської селищної територіальної громади</t>
  </si>
  <si>
    <t>Бюджет Отинійської селищної територіальної громади</t>
  </si>
  <si>
    <t>Бюджет Перегінської селищної територіальної громади</t>
  </si>
  <si>
    <t>Бюджет Поляницької сільської територіальної громади</t>
  </si>
  <si>
    <t>Бюджет Рогатинської міської територіальної громади</t>
  </si>
  <si>
    <t>Бюджет Рожнятівської селищної територіальної громади</t>
  </si>
  <si>
    <t>Бюджет Снятинської міської територіальної громади</t>
  </si>
  <si>
    <t>Бюджет Більшівцівської селищної територіальної громади</t>
  </si>
  <si>
    <t>Бюджет Витвицької сільської територіальної громади</t>
  </si>
  <si>
    <t>Бюджет Матеївецької сільської територіальної громади</t>
  </si>
  <si>
    <t>Бюджет Нижньовербізької сільської територіальної громади</t>
  </si>
  <si>
    <t>Бюджет П’ядицької сільської територіальної громади</t>
  </si>
  <si>
    <t>Бюджет Олешанської сільської територіальної громади</t>
  </si>
  <si>
    <t>Бюджет Дзвиняцької сільської територіальної громади</t>
  </si>
  <si>
    <t>Бюджет Рожнівської сільської територіальної громади</t>
  </si>
  <si>
    <t>Бюджет Ямницької сільської територіальної громади</t>
  </si>
  <si>
    <t>Бюджет Коломийської міської територіальної громади</t>
  </si>
  <si>
    <t>Бюджет Калуської міської територіальної громади</t>
  </si>
  <si>
    <t>Бюджет Долинської міської територіальної громади</t>
  </si>
  <si>
    <t>Бюджет Івано-Франківської міської територіальної громади</t>
  </si>
  <si>
    <t>Бюджет Гвіздецької селищної територіальної громади</t>
  </si>
  <si>
    <t>Бюджет Дубівської сільської територіальної громади</t>
  </si>
  <si>
    <t>Бюджет Єзупільської селищної територіальної громади</t>
  </si>
  <si>
    <t>Бюджет Пасічнянської сільської територіальної громади</t>
  </si>
  <si>
    <t>Бюджет Підгайчиківської сільської територіальної громади</t>
  </si>
  <si>
    <t>Бюджет Ворохтянської селищної територіальної громади</t>
  </si>
  <si>
    <t>Бюджет Солотвинської селищної територіальної громади</t>
  </si>
  <si>
    <t>Бюджет Тисменицької міської територіальної громади</t>
  </si>
  <si>
    <t>Бюджет Чернелицької селищної територіальної громади</t>
  </si>
  <si>
    <t>Бюджет Яремчанської міської територіальної громади</t>
  </si>
  <si>
    <t>0950100000</t>
  </si>
  <si>
    <t>0950200000</t>
  </si>
  <si>
    <t>0950300000</t>
  </si>
  <si>
    <t>0950400000</t>
  </si>
  <si>
    <t>0950600000</t>
  </si>
  <si>
    <t>0950700000</t>
  </si>
  <si>
    <t>0950900000</t>
  </si>
  <si>
    <t>0951000000</t>
  </si>
  <si>
    <t>0951100000</t>
  </si>
  <si>
    <t>0951200000</t>
  </si>
  <si>
    <t>0951300000</t>
  </si>
  <si>
    <t>0951400000</t>
  </si>
  <si>
    <t>0951500000</t>
  </si>
  <si>
    <t>0951600000</t>
  </si>
  <si>
    <t>0951700000</t>
  </si>
  <si>
    <t>0951800000</t>
  </si>
  <si>
    <t>0951900000</t>
  </si>
  <si>
    <t>0952000000</t>
  </si>
  <si>
    <t>0952100000</t>
  </si>
  <si>
    <t>0952200000</t>
  </si>
  <si>
    <t>0952300000</t>
  </si>
  <si>
    <t>0952500000</t>
  </si>
  <si>
    <t>0952600000</t>
  </si>
  <si>
    <t>0952700000</t>
  </si>
  <si>
    <t>0952800000</t>
  </si>
  <si>
    <t>0952900000</t>
  </si>
  <si>
    <t>0953000000</t>
  </si>
  <si>
    <t>0953100000</t>
  </si>
  <si>
    <t>0953200000</t>
  </si>
  <si>
    <t>0953300000</t>
  </si>
  <si>
    <t>0953400000</t>
  </si>
  <si>
    <t>0953500000</t>
  </si>
  <si>
    <t>0953600000</t>
  </si>
  <si>
    <t>0953800000</t>
  </si>
  <si>
    <t>0953900000</t>
  </si>
  <si>
    <t>0954000000</t>
  </si>
  <si>
    <t>0954100000</t>
  </si>
  <si>
    <t>0954200000</t>
  </si>
  <si>
    <t>0954300000</t>
  </si>
  <si>
    <t>0954400000</t>
  </si>
  <si>
    <t>0954500000</t>
  </si>
  <si>
    <t>0954600000</t>
  </si>
  <si>
    <t>0954700000</t>
  </si>
  <si>
    <t>0954800000</t>
  </si>
  <si>
    <t>0954900000</t>
  </si>
  <si>
    <t>0955000000</t>
  </si>
  <si>
    <t>0955200000</t>
  </si>
  <si>
    <t>0955300000</t>
  </si>
  <si>
    <t>0955400000</t>
  </si>
  <si>
    <t>0955500000</t>
  </si>
  <si>
    <t>0955600000</t>
  </si>
  <si>
    <t>0955700000</t>
  </si>
  <si>
    <t>0955800000</t>
  </si>
  <si>
    <t>0955900000</t>
  </si>
  <si>
    <t>0956000000</t>
  </si>
  <si>
    <t>0956100000</t>
  </si>
  <si>
    <t>0956200000</t>
  </si>
  <si>
    <t>0956300000</t>
  </si>
  <si>
    <t>Розподіл обсягу субвенції з місцевого бюджету на надання державної підтримки особам</t>
  </si>
  <si>
    <t xml:space="preserve">  </t>
  </si>
  <si>
    <t>з особливими освітніми потребами за рахунок відповідної субвенції з державного бюджету</t>
  </si>
  <si>
    <t>0950000000</t>
  </si>
  <si>
    <t>Найменування трансферту/Найменуван-ня бюджету-отримувача міжбюджетного трансферту</t>
  </si>
  <si>
    <t xml:space="preserve">                                                                                                                                     Додаток </t>
  </si>
  <si>
    <t xml:space="preserve">                                                                                                                                     до розпорядження</t>
  </si>
  <si>
    <t xml:space="preserve">                                                                                          Івано-Франківської</t>
  </si>
  <si>
    <t xml:space="preserve">                                                                                                                                     обласної військової </t>
  </si>
  <si>
    <t xml:space="preserve">                                                                                          адміністрації</t>
  </si>
  <si>
    <t>Заступник директора - начальник управління</t>
  </si>
  <si>
    <t>освіти і науки  департаменту освіти і науки</t>
  </si>
  <si>
    <t xml:space="preserve">Івано-Франківської облдержадміністрації                                                                      Ігор ГАВРИЛЮК                                      </t>
  </si>
  <si>
    <t xml:space="preserve">                                                                                                                                     від 18.12.24 № 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</si>
</sst>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6">
    <xf numFmtId="0" fontId="0" fillId="0" borderId="0" xfId="0"/>
    <xf numFmtId="0" fontId="3" fillId="0" borderId="0" xfId="0" applyFont="1"/>
    <xf numFmtId="0" fontId="2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164" fontId="2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2" borderId="2" xfId="0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/>
    </xf>
    <xf numFmtId="0" fontId="4" fillId="0" borderId="0" xfId="0" applyFont="1" applyAlignment="1">
      <alignment horizontal="left" vertical="top" wrapText="1"/>
    </xf>
    <xf numFmtId="164" fontId="3" fillId="0" borderId="0" xfId="0" applyNumberFormat="1" applyFont="1"/>
    <xf numFmtId="0" fontId="6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left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9" fillId="0" borderId="0" xfId="1" applyNumberFormat="1" applyFont="1" applyBorder="1" applyAlignment="1">
      <alignment horizontal="center" vertical="center" wrapText="1"/>
    </xf>
    <xf numFmtId="165" fontId="5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 wrapText="1"/>
    </xf>
    <xf numFmtId="1" fontId="5" fillId="2" borderId="0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/>
    </xf>
    <xf numFmtId="0" fontId="11" fillId="0" borderId="0" xfId="0" applyFont="1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5" fillId="2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center" wrapText="1"/>
    </xf>
  </cellXfs>
  <cellStyles count="2">
    <cellStyle name="Normal_Доходи" xfId="1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tabSelected="1" zoomScaleNormal="100" workbookViewId="0">
      <selection activeCell="A6" sqref="A6:J6"/>
    </sheetView>
  </sheetViews>
  <sheetFormatPr defaultColWidth="9.140625" defaultRowHeight="18.75" x14ac:dyDescent="0.3"/>
  <cols>
    <col min="1" max="1" width="26.5703125" style="1" customWidth="1"/>
    <col min="2" max="2" width="26.28515625" style="1" hidden="1" customWidth="1"/>
    <col min="3" max="5" width="22.7109375" style="1" hidden="1" customWidth="1"/>
    <col min="6" max="6" width="28.28515625" style="1" hidden="1" customWidth="1"/>
    <col min="7" max="7" width="27.5703125" style="1" customWidth="1"/>
    <col min="8" max="8" width="27" style="1" customWidth="1"/>
    <col min="9" max="9" width="16.5703125" style="1" customWidth="1"/>
    <col min="10" max="10" width="21.42578125" style="1" customWidth="1"/>
    <col min="11" max="11" width="26.42578125" style="1" customWidth="1"/>
    <col min="12" max="12" width="14.85546875" style="1" customWidth="1"/>
    <col min="13" max="13" width="14.42578125" style="1" bestFit="1" customWidth="1"/>
    <col min="14" max="16384" width="9.140625" style="1"/>
  </cols>
  <sheetData>
    <row r="1" spans="1:13" ht="18.75" customHeight="1" x14ac:dyDescent="0.3">
      <c r="A1" s="44" t="s">
        <v>129</v>
      </c>
      <c r="B1" s="44"/>
      <c r="C1" s="44"/>
      <c r="D1" s="44"/>
      <c r="E1" s="44"/>
      <c r="F1" s="44"/>
      <c r="G1" s="44"/>
      <c r="H1" s="44"/>
      <c r="I1" s="44"/>
      <c r="J1" s="44"/>
    </row>
    <row r="2" spans="1:13" ht="18.75" customHeight="1" x14ac:dyDescent="0.3">
      <c r="A2" s="44" t="s">
        <v>130</v>
      </c>
      <c r="B2" s="44"/>
      <c r="C2" s="44"/>
      <c r="D2" s="44"/>
      <c r="E2" s="44"/>
      <c r="F2" s="44"/>
      <c r="G2" s="44"/>
      <c r="H2" s="44"/>
      <c r="I2" s="44"/>
      <c r="J2" s="44"/>
    </row>
    <row r="3" spans="1:13" ht="18.75" customHeight="1" x14ac:dyDescent="0.3">
      <c r="G3" s="44" t="s">
        <v>131</v>
      </c>
      <c r="H3" s="44"/>
      <c r="I3" s="44"/>
      <c r="J3" s="44"/>
    </row>
    <row r="4" spans="1:13" ht="18.75" customHeight="1" x14ac:dyDescent="0.3">
      <c r="A4" s="44" t="s">
        <v>132</v>
      </c>
      <c r="B4" s="44"/>
      <c r="C4" s="44"/>
      <c r="D4" s="44"/>
      <c r="E4" s="44"/>
      <c r="F4" s="44"/>
      <c r="G4" s="44"/>
      <c r="H4" s="44"/>
      <c r="I4" s="44"/>
      <c r="J4" s="44"/>
    </row>
    <row r="5" spans="1:13" ht="18.75" customHeight="1" x14ac:dyDescent="0.3">
      <c r="A5" s="13"/>
      <c r="B5" s="13"/>
      <c r="C5" s="13"/>
      <c r="D5" s="13"/>
      <c r="E5" s="13"/>
      <c r="F5" s="13"/>
      <c r="G5" s="44" t="s">
        <v>133</v>
      </c>
      <c r="H5" s="44"/>
      <c r="I5" s="44"/>
      <c r="J5" s="44"/>
    </row>
    <row r="6" spans="1:13" ht="18.75" customHeight="1" x14ac:dyDescent="0.3">
      <c r="A6" s="44" t="s">
        <v>137</v>
      </c>
      <c r="B6" s="44"/>
      <c r="C6" s="44"/>
      <c r="D6" s="44"/>
      <c r="E6" s="44"/>
      <c r="F6" s="44"/>
      <c r="G6" s="44"/>
      <c r="H6" s="44"/>
      <c r="I6" s="44"/>
      <c r="J6" s="44"/>
    </row>
    <row r="7" spans="1:13" ht="18.75" customHeight="1" x14ac:dyDescent="0.3">
      <c r="A7" s="7"/>
      <c r="B7" s="7"/>
      <c r="C7" s="7"/>
      <c r="D7" s="7"/>
      <c r="E7" s="7"/>
      <c r="F7" s="7"/>
      <c r="G7" s="7"/>
      <c r="H7" s="7"/>
      <c r="I7" s="7"/>
    </row>
    <row r="8" spans="1:13" ht="22.5" customHeight="1" x14ac:dyDescent="0.3">
      <c r="A8" s="45" t="s">
        <v>124</v>
      </c>
      <c r="B8" s="45"/>
      <c r="C8" s="45"/>
      <c r="D8" s="45"/>
      <c r="E8" s="45"/>
      <c r="F8" s="45"/>
      <c r="G8" s="32"/>
      <c r="H8" s="32"/>
      <c r="I8" s="32"/>
      <c r="J8" s="32"/>
    </row>
    <row r="9" spans="1:13" ht="18.75" customHeight="1" x14ac:dyDescent="0.3">
      <c r="A9" s="45" t="s">
        <v>126</v>
      </c>
      <c r="B9" s="45"/>
      <c r="C9" s="45"/>
      <c r="D9" s="45"/>
      <c r="E9" s="45"/>
      <c r="F9" s="45"/>
      <c r="G9" s="32"/>
      <c r="H9" s="32"/>
      <c r="I9" s="32"/>
      <c r="J9" s="32"/>
    </row>
    <row r="10" spans="1:13" ht="18.75" customHeight="1" x14ac:dyDescent="0.3">
      <c r="A10" s="45" t="s">
        <v>125</v>
      </c>
      <c r="B10" s="45"/>
      <c r="C10" s="45"/>
      <c r="D10" s="45"/>
      <c r="E10" s="45"/>
      <c r="F10" s="45"/>
      <c r="G10" s="32"/>
      <c r="H10" s="32"/>
      <c r="I10" s="32"/>
      <c r="J10" s="32"/>
    </row>
    <row r="11" spans="1:13" hidden="1" x14ac:dyDescent="0.3">
      <c r="A11" s="3"/>
      <c r="B11" s="3"/>
      <c r="C11" s="3"/>
      <c r="D11" s="3"/>
      <c r="E11" s="3"/>
      <c r="F11" s="8"/>
      <c r="G11" s="12"/>
      <c r="H11" s="12"/>
      <c r="I11" s="12"/>
    </row>
    <row r="12" spans="1:13" ht="20.25" customHeight="1" x14ac:dyDescent="0.3">
      <c r="A12" s="33" t="s">
        <v>4</v>
      </c>
      <c r="B12" s="33" t="s">
        <v>2</v>
      </c>
      <c r="C12" s="33" t="s">
        <v>0</v>
      </c>
      <c r="D12" s="33" t="s">
        <v>0</v>
      </c>
      <c r="E12" s="33" t="s">
        <v>3</v>
      </c>
      <c r="F12" s="33" t="s">
        <v>1</v>
      </c>
      <c r="G12" s="33" t="s">
        <v>5</v>
      </c>
      <c r="H12" s="33" t="s">
        <v>128</v>
      </c>
      <c r="I12" s="34" t="s">
        <v>6</v>
      </c>
      <c r="J12" s="35"/>
    </row>
    <row r="13" spans="1:13" ht="78.75" customHeight="1" x14ac:dyDescent="0.3">
      <c r="A13" s="33"/>
      <c r="B13" s="33"/>
      <c r="C13" s="33"/>
      <c r="D13" s="33"/>
      <c r="E13" s="33"/>
      <c r="F13" s="33"/>
      <c r="G13" s="33"/>
      <c r="H13" s="33"/>
      <c r="I13" s="36"/>
      <c r="J13" s="37"/>
    </row>
    <row r="14" spans="1:13" ht="25.5" customHeight="1" x14ac:dyDescent="0.3">
      <c r="A14" s="23">
        <v>1</v>
      </c>
      <c r="B14" s="4">
        <v>2</v>
      </c>
      <c r="C14" s="4">
        <v>2</v>
      </c>
      <c r="D14" s="4">
        <v>2</v>
      </c>
      <c r="E14" s="4">
        <v>3</v>
      </c>
      <c r="F14" s="4">
        <v>3</v>
      </c>
      <c r="G14" s="4">
        <v>2</v>
      </c>
      <c r="H14" s="4">
        <v>3</v>
      </c>
      <c r="I14" s="38">
        <v>4</v>
      </c>
      <c r="J14" s="39"/>
    </row>
    <row r="15" spans="1:13" ht="57" customHeight="1" x14ac:dyDescent="0.3">
      <c r="A15" s="20" t="s">
        <v>127</v>
      </c>
      <c r="B15" s="15">
        <v>9330</v>
      </c>
      <c r="C15" s="16" t="s">
        <v>7</v>
      </c>
      <c r="D15" s="10" t="e">
        <f>C15-B15</f>
        <v>#VALUE!</v>
      </c>
      <c r="E15" s="10">
        <v>26.7</v>
      </c>
      <c r="F15" s="9">
        <v>42.6</v>
      </c>
      <c r="G15" s="15">
        <v>9330</v>
      </c>
      <c r="H15" s="19" t="s">
        <v>7</v>
      </c>
      <c r="I15" s="40">
        <f>I16+I18+I19+I20+I21+I22+I23+I24+I26+I27+I28+I29+I30+I31+I32+I33+I35+I36+I37+I38+I39+I40+I41+I42+I44+I45+I46+I47+I48+I49+I50+I51+I53+I54+I55+I56+I57+I58+I59+I60+I62+I63+I64+I65+I66+I67+I68+I69+I71+I72+I73+I74+I75+I76+I77+I78+I80+I81</f>
        <v>10682400</v>
      </c>
      <c r="J15" s="41"/>
      <c r="M15" s="14"/>
    </row>
    <row r="16" spans="1:13" ht="62.25" customHeight="1" x14ac:dyDescent="0.3">
      <c r="A16" s="21" t="s">
        <v>66</v>
      </c>
      <c r="B16" s="10">
        <v>7.5339999999999998</v>
      </c>
      <c r="C16" s="9">
        <v>8.1</v>
      </c>
      <c r="D16" s="10">
        <f t="shared" ref="D16:D81" si="0">C16-B16</f>
        <v>0.56599999999999984</v>
      </c>
      <c r="E16" s="10">
        <v>4.5</v>
      </c>
      <c r="F16" s="9">
        <v>5.7</v>
      </c>
      <c r="G16" s="9"/>
      <c r="H16" s="17" t="s">
        <v>8</v>
      </c>
      <c r="I16" s="42">
        <v>42500</v>
      </c>
      <c r="J16" s="43"/>
    </row>
    <row r="17" spans="1:10" ht="32.25" customHeight="1" x14ac:dyDescent="0.3">
      <c r="A17" s="23">
        <v>1</v>
      </c>
      <c r="B17" s="4">
        <v>2</v>
      </c>
      <c r="C17" s="4">
        <v>2</v>
      </c>
      <c r="D17" s="4">
        <v>2</v>
      </c>
      <c r="E17" s="4">
        <v>3</v>
      </c>
      <c r="F17" s="4">
        <v>3</v>
      </c>
      <c r="G17" s="4">
        <v>2</v>
      </c>
      <c r="H17" s="4">
        <v>3</v>
      </c>
      <c r="I17" s="38">
        <v>4</v>
      </c>
      <c r="J17" s="39"/>
    </row>
    <row r="18" spans="1:10" ht="57.75" customHeight="1" x14ac:dyDescent="0.3">
      <c r="A18" s="21" t="s">
        <v>67</v>
      </c>
      <c r="B18" s="10">
        <v>27.3</v>
      </c>
      <c r="C18" s="11">
        <f>219.6-93.9</f>
        <v>125.69999999999999</v>
      </c>
      <c r="D18" s="10">
        <f t="shared" si="0"/>
        <v>98.399999999999991</v>
      </c>
      <c r="E18" s="10">
        <v>49.1</v>
      </c>
      <c r="F18" s="9">
        <v>95.8</v>
      </c>
      <c r="G18" s="9"/>
      <c r="H18" s="17" t="s">
        <v>9</v>
      </c>
      <c r="I18" s="42">
        <v>58800</v>
      </c>
      <c r="J18" s="43">
        <v>65300</v>
      </c>
    </row>
    <row r="19" spans="1:10" ht="67.5" customHeight="1" x14ac:dyDescent="0.3">
      <c r="A19" s="21" t="s">
        <v>68</v>
      </c>
      <c r="B19" s="10">
        <v>2.5750000000000002</v>
      </c>
      <c r="C19" s="9">
        <v>29.8</v>
      </c>
      <c r="D19" s="10">
        <f t="shared" si="0"/>
        <v>27.225000000000001</v>
      </c>
      <c r="E19" s="10">
        <v>31.3</v>
      </c>
      <c r="F19" s="9">
        <v>15.5</v>
      </c>
      <c r="G19" s="9"/>
      <c r="H19" s="17" t="s">
        <v>10</v>
      </c>
      <c r="I19" s="42">
        <v>52300</v>
      </c>
      <c r="J19" s="43">
        <v>58000</v>
      </c>
    </row>
    <row r="20" spans="1:10" ht="47.25" x14ac:dyDescent="0.3">
      <c r="A20" s="21" t="s">
        <v>69</v>
      </c>
      <c r="B20" s="10">
        <v>19.190000000000001</v>
      </c>
      <c r="C20" s="9">
        <v>23.4</v>
      </c>
      <c r="D20" s="10">
        <f t="shared" si="0"/>
        <v>4.2099999999999973</v>
      </c>
      <c r="E20" s="10">
        <v>17.8</v>
      </c>
      <c r="F20" s="9">
        <v>14.7</v>
      </c>
      <c r="G20" s="9"/>
      <c r="H20" s="17" t="s">
        <v>11</v>
      </c>
      <c r="I20" s="42">
        <v>171900</v>
      </c>
      <c r="J20" s="43">
        <v>94300</v>
      </c>
    </row>
    <row r="21" spans="1:10" ht="47.25" x14ac:dyDescent="0.3">
      <c r="A21" s="21" t="s">
        <v>70</v>
      </c>
      <c r="B21" s="10">
        <v>58.204000000000001</v>
      </c>
      <c r="C21" s="9">
        <v>24.1</v>
      </c>
      <c r="D21" s="10">
        <f t="shared" si="0"/>
        <v>-34.103999999999999</v>
      </c>
      <c r="E21" s="10">
        <v>29.8</v>
      </c>
      <c r="F21" s="9">
        <v>10.8</v>
      </c>
      <c r="G21" s="9"/>
      <c r="H21" s="17" t="s">
        <v>43</v>
      </c>
      <c r="I21" s="42">
        <v>29400</v>
      </c>
      <c r="J21" s="43">
        <v>32600</v>
      </c>
    </row>
    <row r="22" spans="1:10" ht="47.25" x14ac:dyDescent="0.3">
      <c r="A22" s="21" t="s">
        <v>71</v>
      </c>
      <c r="B22" s="10">
        <v>18.481999999999999</v>
      </c>
      <c r="C22" s="9">
        <v>18.8</v>
      </c>
      <c r="D22" s="10">
        <f t="shared" si="0"/>
        <v>0.31800000000000139</v>
      </c>
      <c r="E22" s="10">
        <v>11.9</v>
      </c>
      <c r="F22" s="9">
        <v>12.6</v>
      </c>
      <c r="G22" s="9"/>
      <c r="H22" s="17" t="s">
        <v>44</v>
      </c>
      <c r="I22" s="42">
        <v>28000</v>
      </c>
      <c r="J22" s="43">
        <v>54400</v>
      </c>
    </row>
    <row r="23" spans="1:10" ht="53.25" customHeight="1" x14ac:dyDescent="0.3">
      <c r="A23" s="21" t="s">
        <v>72</v>
      </c>
      <c r="B23" s="10">
        <v>7.9000000000000001E-2</v>
      </c>
      <c r="C23" s="9">
        <v>22.1</v>
      </c>
      <c r="D23" s="10">
        <f t="shared" si="0"/>
        <v>22.021000000000001</v>
      </c>
      <c r="E23" s="10">
        <v>10.4</v>
      </c>
      <c r="F23" s="9">
        <v>16.100000000000001</v>
      </c>
      <c r="G23" s="9"/>
      <c r="H23" s="17" t="s">
        <v>45</v>
      </c>
      <c r="I23" s="42">
        <v>118300</v>
      </c>
      <c r="J23" s="43">
        <v>76200</v>
      </c>
    </row>
    <row r="24" spans="1:10" ht="75.75" customHeight="1" x14ac:dyDescent="0.3">
      <c r="A24" s="21" t="s">
        <v>73</v>
      </c>
      <c r="B24" s="10">
        <v>8.7520000000000007</v>
      </c>
      <c r="C24" s="9">
        <v>10.7</v>
      </c>
      <c r="D24" s="10">
        <f t="shared" si="0"/>
        <v>1.9479999999999986</v>
      </c>
      <c r="E24" s="10">
        <v>13.4</v>
      </c>
      <c r="F24" s="9">
        <v>4.9000000000000004</v>
      </c>
      <c r="G24" s="9"/>
      <c r="H24" s="17" t="s">
        <v>46</v>
      </c>
      <c r="I24" s="42">
        <v>58800</v>
      </c>
      <c r="J24" s="43">
        <v>65300</v>
      </c>
    </row>
    <row r="25" spans="1:10" ht="27" customHeight="1" x14ac:dyDescent="0.3">
      <c r="A25" s="23">
        <v>1</v>
      </c>
      <c r="B25" s="4">
        <v>2</v>
      </c>
      <c r="C25" s="4">
        <v>2</v>
      </c>
      <c r="D25" s="4">
        <v>2</v>
      </c>
      <c r="E25" s="4">
        <v>3</v>
      </c>
      <c r="F25" s="4">
        <v>3</v>
      </c>
      <c r="G25" s="4">
        <v>2</v>
      </c>
      <c r="H25" s="4">
        <v>3</v>
      </c>
      <c r="I25" s="38">
        <v>4</v>
      </c>
      <c r="J25" s="39"/>
    </row>
    <row r="26" spans="1:10" ht="47.25" x14ac:dyDescent="0.3">
      <c r="A26" s="21" t="s">
        <v>74</v>
      </c>
      <c r="B26" s="10">
        <v>23.675999999999998</v>
      </c>
      <c r="C26" s="9">
        <v>16.3</v>
      </c>
      <c r="D26" s="10">
        <f t="shared" si="0"/>
        <v>-7.3759999999999977</v>
      </c>
      <c r="E26" s="10">
        <v>8.9</v>
      </c>
      <c r="F26" s="9">
        <v>11.5</v>
      </c>
      <c r="G26" s="9"/>
      <c r="H26" s="17" t="s">
        <v>47</v>
      </c>
      <c r="I26" s="42">
        <v>88000</v>
      </c>
      <c r="J26" s="43">
        <v>72500</v>
      </c>
    </row>
    <row r="27" spans="1:10" ht="54" customHeight="1" x14ac:dyDescent="0.3">
      <c r="A27" s="21" t="s">
        <v>75</v>
      </c>
      <c r="B27" s="10">
        <v>7.218</v>
      </c>
      <c r="C27" s="9">
        <v>9.4</v>
      </c>
      <c r="D27" s="10">
        <f t="shared" si="0"/>
        <v>2.1820000000000004</v>
      </c>
      <c r="E27" s="10">
        <v>5.9</v>
      </c>
      <c r="F27" s="9">
        <v>6.2</v>
      </c>
      <c r="G27" s="9"/>
      <c r="H27" s="17" t="s">
        <v>48</v>
      </c>
      <c r="I27" s="42">
        <v>20000</v>
      </c>
      <c r="J27" s="43">
        <v>47200</v>
      </c>
    </row>
    <row r="28" spans="1:10" ht="47.25" x14ac:dyDescent="0.3">
      <c r="A28" s="21" t="s">
        <v>76</v>
      </c>
      <c r="B28" s="10">
        <v>44.024000000000001</v>
      </c>
      <c r="C28" s="9">
        <v>34.6</v>
      </c>
      <c r="D28" s="10">
        <f t="shared" si="0"/>
        <v>-9.4239999999999995</v>
      </c>
      <c r="E28" s="10">
        <v>37.200000000000003</v>
      </c>
      <c r="F28" s="9">
        <v>17.600000000000001</v>
      </c>
      <c r="G28" s="9"/>
      <c r="H28" s="17" t="s">
        <v>49</v>
      </c>
      <c r="I28" s="42">
        <v>42500</v>
      </c>
      <c r="J28" s="43">
        <v>47200</v>
      </c>
    </row>
    <row r="29" spans="1:10" ht="47.25" x14ac:dyDescent="0.3">
      <c r="A29" s="21" t="s">
        <v>77</v>
      </c>
      <c r="B29" s="10">
        <f>18.348-13.4</f>
        <v>4.9479999999999986</v>
      </c>
      <c r="C29" s="9">
        <v>24.5</v>
      </c>
      <c r="D29" s="10">
        <f t="shared" si="0"/>
        <v>19.552</v>
      </c>
      <c r="E29" s="10">
        <v>13.4</v>
      </c>
      <c r="F29" s="9">
        <v>17.2</v>
      </c>
      <c r="G29" s="9"/>
      <c r="H29" s="17" t="s">
        <v>50</v>
      </c>
      <c r="I29" s="42">
        <v>117600</v>
      </c>
      <c r="J29" s="43">
        <v>130600</v>
      </c>
    </row>
    <row r="30" spans="1:10" ht="47.25" x14ac:dyDescent="0.3">
      <c r="A30" s="21" t="s">
        <v>78</v>
      </c>
      <c r="B30" s="10">
        <f>187.277-63.2</f>
        <v>124.07699999999998</v>
      </c>
      <c r="C30" s="9">
        <v>82.8</v>
      </c>
      <c r="D30" s="10">
        <f t="shared" si="0"/>
        <v>-41.276999999999987</v>
      </c>
      <c r="E30" s="10">
        <v>63.2</v>
      </c>
      <c r="F30" s="9">
        <v>55.9</v>
      </c>
      <c r="G30" s="9"/>
      <c r="H30" s="17" t="s">
        <v>12</v>
      </c>
      <c r="I30" s="42">
        <v>30000</v>
      </c>
      <c r="J30" s="43">
        <v>119700</v>
      </c>
    </row>
    <row r="31" spans="1:10" ht="47.25" x14ac:dyDescent="0.3">
      <c r="A31" s="21" t="s">
        <v>79</v>
      </c>
      <c r="B31" s="10">
        <f>26.906+3.347</f>
        <v>30.253</v>
      </c>
      <c r="C31" s="9">
        <v>62.1</v>
      </c>
      <c r="D31" s="10">
        <f t="shared" si="0"/>
        <v>31.847000000000001</v>
      </c>
      <c r="E31" s="10">
        <v>43.2</v>
      </c>
      <c r="F31" s="9">
        <v>40.299999999999997</v>
      </c>
      <c r="G31" s="9"/>
      <c r="H31" s="17" t="s">
        <v>13</v>
      </c>
      <c r="I31" s="42">
        <v>62000</v>
      </c>
      <c r="J31" s="43">
        <v>68900</v>
      </c>
    </row>
    <row r="32" spans="1:10" ht="60" customHeight="1" x14ac:dyDescent="0.3">
      <c r="A32" s="21" t="s">
        <v>80</v>
      </c>
      <c r="B32" s="10">
        <f>26.366-12.941-4.507</f>
        <v>8.9179999999999993</v>
      </c>
      <c r="C32" s="9">
        <v>5.9</v>
      </c>
      <c r="D32" s="10">
        <f t="shared" si="0"/>
        <v>-3.0179999999999989</v>
      </c>
      <c r="E32" s="10">
        <v>4.5</v>
      </c>
      <c r="F32" s="9">
        <v>2.7</v>
      </c>
      <c r="G32" s="9"/>
      <c r="H32" s="17" t="s">
        <v>14</v>
      </c>
      <c r="I32" s="42">
        <v>42500</v>
      </c>
      <c r="J32" s="43">
        <v>47200</v>
      </c>
    </row>
    <row r="33" spans="1:10" ht="58.5" customHeight="1" x14ac:dyDescent="0.3">
      <c r="A33" s="21" t="s">
        <v>81</v>
      </c>
      <c r="B33" s="10">
        <f>136.086+0.531</f>
        <v>136.61700000000002</v>
      </c>
      <c r="C33" s="9">
        <v>141.6</v>
      </c>
      <c r="D33" s="10">
        <f t="shared" si="0"/>
        <v>4.9829999999999757</v>
      </c>
      <c r="E33" s="10">
        <v>119</v>
      </c>
      <c r="F33" s="9">
        <v>84.3</v>
      </c>
      <c r="G33" s="9"/>
      <c r="H33" s="17" t="s">
        <v>15</v>
      </c>
      <c r="I33" s="42">
        <v>177700</v>
      </c>
      <c r="J33" s="43">
        <v>156000</v>
      </c>
    </row>
    <row r="34" spans="1:10" ht="27.75" customHeight="1" x14ac:dyDescent="0.3">
      <c r="A34" s="23">
        <v>1</v>
      </c>
      <c r="B34" s="4">
        <v>2</v>
      </c>
      <c r="C34" s="4">
        <v>2</v>
      </c>
      <c r="D34" s="4">
        <v>2</v>
      </c>
      <c r="E34" s="4">
        <v>3</v>
      </c>
      <c r="F34" s="4">
        <v>3</v>
      </c>
      <c r="G34" s="4">
        <v>2</v>
      </c>
      <c r="H34" s="4">
        <v>3</v>
      </c>
      <c r="I34" s="38">
        <v>4</v>
      </c>
      <c r="J34" s="39"/>
    </row>
    <row r="35" spans="1:10" ht="47.25" x14ac:dyDescent="0.3">
      <c r="A35" s="21" t="s">
        <v>82</v>
      </c>
      <c r="B35" s="10">
        <v>2.5539999999999998</v>
      </c>
      <c r="C35" s="9">
        <v>8.8000000000000007</v>
      </c>
      <c r="D35" s="10">
        <f t="shared" si="0"/>
        <v>6.2460000000000004</v>
      </c>
      <c r="E35" s="10">
        <v>16.399999999999999</v>
      </c>
      <c r="F35" s="9">
        <v>1.9</v>
      </c>
      <c r="G35" s="9"/>
      <c r="H35" s="17" t="s">
        <v>51</v>
      </c>
      <c r="I35" s="42">
        <v>30000</v>
      </c>
      <c r="J35" s="43">
        <v>54400</v>
      </c>
    </row>
    <row r="36" spans="1:10" ht="57" customHeight="1" x14ac:dyDescent="0.3">
      <c r="A36" s="21" t="s">
        <v>83</v>
      </c>
      <c r="B36" s="10">
        <f>5+0.425</f>
        <v>5.4249999999999998</v>
      </c>
      <c r="C36" s="9">
        <v>8.1</v>
      </c>
      <c r="D36" s="10">
        <f t="shared" si="0"/>
        <v>2.6749999999999998</v>
      </c>
      <c r="E36" s="10">
        <v>2.25</v>
      </c>
      <c r="F36" s="9">
        <v>5.7</v>
      </c>
      <c r="G36" s="9"/>
      <c r="H36" s="17" t="s">
        <v>16</v>
      </c>
      <c r="I36" s="42">
        <v>61000</v>
      </c>
      <c r="J36" s="43">
        <v>87100</v>
      </c>
    </row>
    <row r="37" spans="1:10" ht="63" customHeight="1" x14ac:dyDescent="0.3">
      <c r="A37" s="21" t="s">
        <v>84</v>
      </c>
      <c r="B37" s="10">
        <f>5.72-4.5+5.33</f>
        <v>6.55</v>
      </c>
      <c r="C37" s="9">
        <v>8.1</v>
      </c>
      <c r="D37" s="10">
        <f t="shared" si="0"/>
        <v>1.5499999999999998</v>
      </c>
      <c r="E37" s="10">
        <v>4.5</v>
      </c>
      <c r="F37" s="9">
        <v>5.7</v>
      </c>
      <c r="G37" s="9"/>
      <c r="H37" s="17" t="s">
        <v>17</v>
      </c>
      <c r="I37" s="42">
        <v>86600</v>
      </c>
      <c r="J37" s="43">
        <v>50800</v>
      </c>
    </row>
    <row r="38" spans="1:10" ht="47.25" x14ac:dyDescent="0.3">
      <c r="A38" s="21" t="s">
        <v>85</v>
      </c>
      <c r="B38" s="10">
        <v>49.960999999999999</v>
      </c>
      <c r="C38" s="9">
        <v>15.7</v>
      </c>
      <c r="D38" s="10">
        <f t="shared" si="0"/>
        <v>-34.260999999999996</v>
      </c>
      <c r="E38" s="10">
        <v>0</v>
      </c>
      <c r="F38" s="9">
        <v>7</v>
      </c>
      <c r="G38" s="9"/>
      <c r="H38" s="17" t="s">
        <v>18</v>
      </c>
      <c r="I38" s="42">
        <v>234000</v>
      </c>
      <c r="J38" s="43">
        <v>159600</v>
      </c>
    </row>
    <row r="39" spans="1:10" ht="31.5" x14ac:dyDescent="0.3">
      <c r="A39" s="21" t="s">
        <v>86</v>
      </c>
      <c r="B39" s="10">
        <f>36.214-10.4+0.024</f>
        <v>25.838000000000001</v>
      </c>
      <c r="C39" s="9">
        <v>8.4</v>
      </c>
      <c r="D39" s="10">
        <f t="shared" si="0"/>
        <v>-17.438000000000002</v>
      </c>
      <c r="E39" s="10">
        <v>10.4</v>
      </c>
      <c r="F39" s="9">
        <v>3.7</v>
      </c>
      <c r="G39" s="9"/>
      <c r="H39" s="17" t="s">
        <v>19</v>
      </c>
      <c r="I39" s="42">
        <v>5900</v>
      </c>
      <c r="J39" s="43">
        <v>7200</v>
      </c>
    </row>
    <row r="40" spans="1:10" ht="57" customHeight="1" x14ac:dyDescent="0.3">
      <c r="A40" s="21" t="s">
        <v>87</v>
      </c>
      <c r="B40" s="10">
        <v>602.38400000000001</v>
      </c>
      <c r="C40" s="9">
        <v>689.7</v>
      </c>
      <c r="D40" s="10">
        <f t="shared" si="0"/>
        <v>87.316000000000031</v>
      </c>
      <c r="E40" s="10">
        <v>427</v>
      </c>
      <c r="F40" s="9">
        <v>467.1</v>
      </c>
      <c r="G40" s="9"/>
      <c r="H40" s="17" t="s">
        <v>20</v>
      </c>
      <c r="I40" s="42">
        <v>58800</v>
      </c>
      <c r="J40" s="43">
        <v>65300</v>
      </c>
    </row>
    <row r="41" spans="1:10" ht="47.25" x14ac:dyDescent="0.3">
      <c r="A41" s="21" t="s">
        <v>88</v>
      </c>
      <c r="B41" s="10">
        <f>243.042+0.165</f>
        <v>243.20699999999999</v>
      </c>
      <c r="C41" s="9">
        <v>179.3</v>
      </c>
      <c r="D41" s="10">
        <f t="shared" si="0"/>
        <v>-63.906999999999982</v>
      </c>
      <c r="E41" s="10">
        <f>128.2+3</f>
        <v>131.19999999999999</v>
      </c>
      <c r="F41" s="9">
        <v>107.4</v>
      </c>
      <c r="G41" s="9"/>
      <c r="H41" s="17" t="s">
        <v>21</v>
      </c>
      <c r="I41" s="42">
        <v>32700</v>
      </c>
      <c r="J41" s="43">
        <v>36300</v>
      </c>
    </row>
    <row r="42" spans="1:10" ht="55.5" customHeight="1" x14ac:dyDescent="0.3">
      <c r="A42" s="21" t="s">
        <v>89</v>
      </c>
      <c r="B42" s="10">
        <f>35.811</f>
        <v>35.811</v>
      </c>
      <c r="C42" s="9">
        <v>226.2</v>
      </c>
      <c r="D42" s="10">
        <f t="shared" si="0"/>
        <v>190.38899999999998</v>
      </c>
      <c r="E42" s="10">
        <v>111.6</v>
      </c>
      <c r="F42" s="9">
        <v>163.6</v>
      </c>
      <c r="G42" s="9"/>
      <c r="H42" s="17" t="s">
        <v>22</v>
      </c>
      <c r="I42" s="42">
        <v>255500</v>
      </c>
      <c r="J42" s="43">
        <v>141500</v>
      </c>
    </row>
    <row r="43" spans="1:10" ht="30" customHeight="1" x14ac:dyDescent="0.3">
      <c r="A43" s="23">
        <v>1</v>
      </c>
      <c r="B43" s="4">
        <v>2</v>
      </c>
      <c r="C43" s="4">
        <v>2</v>
      </c>
      <c r="D43" s="4">
        <v>2</v>
      </c>
      <c r="E43" s="4">
        <v>3</v>
      </c>
      <c r="F43" s="4">
        <v>3</v>
      </c>
      <c r="G43" s="4">
        <v>2</v>
      </c>
      <c r="H43" s="4">
        <v>3</v>
      </c>
      <c r="I43" s="38">
        <v>4</v>
      </c>
      <c r="J43" s="39"/>
    </row>
    <row r="44" spans="1:10" ht="47.25" x14ac:dyDescent="0.3">
      <c r="A44" s="21" t="s">
        <v>90</v>
      </c>
      <c r="B44" s="10">
        <f>33.312-7.5</f>
        <v>25.811999999999998</v>
      </c>
      <c r="C44" s="9">
        <v>5.9</v>
      </c>
      <c r="D44" s="10">
        <f t="shared" si="0"/>
        <v>-19.911999999999999</v>
      </c>
      <c r="E44" s="10">
        <v>7.5</v>
      </c>
      <c r="F44" s="9">
        <v>2.7</v>
      </c>
      <c r="G44" s="9"/>
      <c r="H44" s="17" t="s">
        <v>23</v>
      </c>
      <c r="I44" s="42">
        <v>43000</v>
      </c>
      <c r="J44" s="43">
        <v>61700</v>
      </c>
    </row>
    <row r="45" spans="1:10" ht="54.75" customHeight="1" x14ac:dyDescent="0.3">
      <c r="A45" s="21" t="s">
        <v>91</v>
      </c>
      <c r="B45" s="10">
        <v>74.704999999999998</v>
      </c>
      <c r="C45" s="9">
        <v>71.400000000000006</v>
      </c>
      <c r="D45" s="10">
        <f t="shared" si="0"/>
        <v>-3.3049999999999926</v>
      </c>
      <c r="E45" s="10">
        <v>26.8</v>
      </c>
      <c r="F45" s="9">
        <v>55</v>
      </c>
      <c r="G45" s="9"/>
      <c r="H45" s="17" t="s">
        <v>24</v>
      </c>
      <c r="I45" s="42">
        <v>37100</v>
      </c>
      <c r="J45" s="43">
        <v>21800</v>
      </c>
    </row>
    <row r="46" spans="1:10" ht="47.25" x14ac:dyDescent="0.3">
      <c r="A46" s="22" t="s">
        <v>92</v>
      </c>
      <c r="B46" s="10">
        <v>12.49</v>
      </c>
      <c r="C46" s="9">
        <v>-1</v>
      </c>
      <c r="D46" s="10">
        <f t="shared" si="0"/>
        <v>-13.49</v>
      </c>
      <c r="E46" s="10">
        <v>4.5</v>
      </c>
      <c r="F46" s="9">
        <v>-2.5</v>
      </c>
      <c r="G46" s="9"/>
      <c r="H46" s="17" t="s">
        <v>52</v>
      </c>
      <c r="I46" s="42">
        <v>830000</v>
      </c>
      <c r="J46" s="43">
        <v>837900</v>
      </c>
    </row>
    <row r="47" spans="1:10" ht="39.75" customHeight="1" x14ac:dyDescent="0.3">
      <c r="A47" s="22" t="s">
        <v>93</v>
      </c>
      <c r="B47" s="10">
        <v>12.147</v>
      </c>
      <c r="C47" s="9">
        <v>26.2</v>
      </c>
      <c r="D47" s="10">
        <f t="shared" si="0"/>
        <v>14.052999999999999</v>
      </c>
      <c r="E47" s="10">
        <v>4.5</v>
      </c>
      <c r="F47" s="9">
        <v>22.1</v>
      </c>
      <c r="G47" s="9"/>
      <c r="H47" s="17" t="s">
        <v>53</v>
      </c>
      <c r="I47" s="42">
        <v>678100</v>
      </c>
      <c r="J47" s="43">
        <v>642000</v>
      </c>
    </row>
    <row r="48" spans="1:10" ht="53.25" customHeight="1" x14ac:dyDescent="0.3">
      <c r="A48" s="22" t="s">
        <v>94</v>
      </c>
      <c r="B48" s="10">
        <v>0.82699999999999996</v>
      </c>
      <c r="C48" s="9">
        <v>7.1</v>
      </c>
      <c r="D48" s="10">
        <f t="shared" si="0"/>
        <v>6.2729999999999997</v>
      </c>
      <c r="E48" s="10">
        <v>8.9</v>
      </c>
      <c r="F48" s="9">
        <v>3.2</v>
      </c>
      <c r="G48" s="9"/>
      <c r="H48" s="17" t="s">
        <v>54</v>
      </c>
      <c r="I48" s="42">
        <v>603600</v>
      </c>
      <c r="J48" s="43">
        <v>555000</v>
      </c>
    </row>
    <row r="49" spans="1:10" ht="60.75" customHeight="1" x14ac:dyDescent="0.3">
      <c r="A49" s="22" t="s">
        <v>95</v>
      </c>
      <c r="B49" s="10">
        <f>8.862-3+2.253</f>
        <v>8.1150000000000002</v>
      </c>
      <c r="C49" s="9">
        <v>7</v>
      </c>
      <c r="D49" s="10">
        <f t="shared" si="0"/>
        <v>-1.1150000000000002</v>
      </c>
      <c r="E49" s="10">
        <v>3</v>
      </c>
      <c r="F49" s="9">
        <v>5.2</v>
      </c>
      <c r="G49" s="9"/>
      <c r="H49" s="17" t="s">
        <v>55</v>
      </c>
      <c r="I49" s="42">
        <v>2212400</v>
      </c>
      <c r="J49" s="43">
        <v>2433900</v>
      </c>
    </row>
    <row r="50" spans="1:10" ht="47.25" x14ac:dyDescent="0.3">
      <c r="A50" s="22" t="s">
        <v>96</v>
      </c>
      <c r="B50" s="10">
        <v>77.066000000000003</v>
      </c>
      <c r="C50" s="9">
        <v>10.199999999999999</v>
      </c>
      <c r="D50" s="10">
        <f t="shared" si="0"/>
        <v>-66.866</v>
      </c>
      <c r="E50" s="10">
        <v>23.8</v>
      </c>
      <c r="F50" s="9">
        <v>0.4</v>
      </c>
      <c r="G50" s="9"/>
      <c r="H50" s="17" t="s">
        <v>56</v>
      </c>
      <c r="I50" s="42">
        <v>113200</v>
      </c>
      <c r="J50" s="43">
        <v>50800</v>
      </c>
    </row>
    <row r="51" spans="1:10" ht="47.25" x14ac:dyDescent="0.3">
      <c r="A51" s="22" t="s">
        <v>97</v>
      </c>
      <c r="B51" s="10">
        <f>88.355+0.452</f>
        <v>88.807000000000002</v>
      </c>
      <c r="C51" s="9">
        <v>148.9</v>
      </c>
      <c r="D51" s="10">
        <f t="shared" si="0"/>
        <v>60.093000000000004</v>
      </c>
      <c r="E51" s="10">
        <v>77.400000000000006</v>
      </c>
      <c r="F51" s="9">
        <v>106.1</v>
      </c>
      <c r="G51" s="9"/>
      <c r="H51" s="17" t="s">
        <v>57</v>
      </c>
      <c r="I51" s="42">
        <v>96100</v>
      </c>
      <c r="J51" s="43">
        <v>54400</v>
      </c>
    </row>
    <row r="52" spans="1:10" ht="26.25" customHeight="1" x14ac:dyDescent="0.3">
      <c r="A52" s="23">
        <v>1</v>
      </c>
      <c r="B52" s="4">
        <v>2</v>
      </c>
      <c r="C52" s="4">
        <v>2</v>
      </c>
      <c r="D52" s="4">
        <v>2</v>
      </c>
      <c r="E52" s="4">
        <v>3</v>
      </c>
      <c r="F52" s="4">
        <v>3</v>
      </c>
      <c r="G52" s="4">
        <v>2</v>
      </c>
      <c r="H52" s="4">
        <v>3</v>
      </c>
      <c r="I52" s="38">
        <v>4</v>
      </c>
      <c r="J52" s="39"/>
    </row>
    <row r="53" spans="1:10" ht="51.75" customHeight="1" x14ac:dyDescent="0.3">
      <c r="A53" s="22" t="s">
        <v>98</v>
      </c>
      <c r="B53" s="10">
        <v>13.693</v>
      </c>
      <c r="C53" s="9">
        <v>9.8000000000000007</v>
      </c>
      <c r="D53" s="10">
        <f t="shared" si="0"/>
        <v>-3.8929999999999989</v>
      </c>
      <c r="E53" s="10">
        <v>11.9</v>
      </c>
      <c r="F53" s="9">
        <v>4.3</v>
      </c>
      <c r="G53" s="9"/>
      <c r="H53" s="17" t="s">
        <v>58</v>
      </c>
      <c r="I53" s="42">
        <v>16300</v>
      </c>
      <c r="J53" s="43">
        <v>18100</v>
      </c>
    </row>
    <row r="54" spans="1:10" ht="53.25" customHeight="1" x14ac:dyDescent="0.3">
      <c r="A54" s="22" t="s">
        <v>99</v>
      </c>
      <c r="B54" s="10">
        <v>39.322000000000003</v>
      </c>
      <c r="C54" s="9">
        <v>2.9</v>
      </c>
      <c r="D54" s="10">
        <f t="shared" si="0"/>
        <v>-36.422000000000004</v>
      </c>
      <c r="E54" s="10">
        <v>14.8</v>
      </c>
      <c r="F54" s="9">
        <v>-2.8</v>
      </c>
      <c r="G54" s="9"/>
      <c r="H54" s="17" t="s">
        <v>59</v>
      </c>
      <c r="I54" s="42">
        <v>18900</v>
      </c>
      <c r="J54" s="43">
        <v>177700</v>
      </c>
    </row>
    <row r="55" spans="1:10" ht="60.75" customHeight="1" x14ac:dyDescent="0.3">
      <c r="A55" s="22" t="s">
        <v>100</v>
      </c>
      <c r="B55" s="10">
        <v>14.945</v>
      </c>
      <c r="C55" s="9">
        <v>42.2</v>
      </c>
      <c r="D55" s="10">
        <f t="shared" si="0"/>
        <v>27.255000000000003</v>
      </c>
      <c r="E55" s="10">
        <v>25.3</v>
      </c>
      <c r="F55" s="9">
        <v>35.6</v>
      </c>
      <c r="G55" s="9"/>
      <c r="H55" s="17" t="s">
        <v>60</v>
      </c>
      <c r="I55" s="42">
        <v>32700</v>
      </c>
      <c r="J55" s="43">
        <v>36300</v>
      </c>
    </row>
    <row r="56" spans="1:10" ht="54" customHeight="1" x14ac:dyDescent="0.3">
      <c r="A56" s="22" t="s">
        <v>101</v>
      </c>
      <c r="B56" s="10">
        <v>13.663</v>
      </c>
      <c r="C56" s="9">
        <v>10.5</v>
      </c>
      <c r="D56" s="10">
        <f t="shared" si="0"/>
        <v>-3.1630000000000003</v>
      </c>
      <c r="E56" s="10">
        <v>7.5</v>
      </c>
      <c r="F56" s="9">
        <v>6.8</v>
      </c>
      <c r="G56" s="9"/>
      <c r="H56" s="17" t="s">
        <v>25</v>
      </c>
      <c r="I56" s="42">
        <v>410000</v>
      </c>
      <c r="J56" s="43">
        <v>286600</v>
      </c>
    </row>
    <row r="57" spans="1:10" ht="46.5" customHeight="1" x14ac:dyDescent="0.3">
      <c r="A57" s="22" t="s">
        <v>102</v>
      </c>
      <c r="B57" s="10">
        <v>63.9</v>
      </c>
      <c r="C57" s="9">
        <v>17.8</v>
      </c>
      <c r="D57" s="10">
        <f t="shared" si="0"/>
        <v>-46.099999999999994</v>
      </c>
      <c r="E57" s="10">
        <v>55.6</v>
      </c>
      <c r="F57" s="9">
        <v>10.1</v>
      </c>
      <c r="G57" s="9"/>
      <c r="H57" s="17" t="s">
        <v>26</v>
      </c>
      <c r="I57" s="42">
        <v>269400</v>
      </c>
      <c r="J57" s="43">
        <v>145100</v>
      </c>
    </row>
    <row r="58" spans="1:10" ht="47.25" x14ac:dyDescent="0.3">
      <c r="A58" s="22" t="s">
        <v>103</v>
      </c>
      <c r="B58" s="10">
        <f>31.977+0.023</f>
        <v>32</v>
      </c>
      <c r="C58" s="9">
        <v>35.299999999999997</v>
      </c>
      <c r="D58" s="10">
        <f t="shared" si="0"/>
        <v>3.2999999999999972</v>
      </c>
      <c r="E58" s="10">
        <v>26.8</v>
      </c>
      <c r="F58" s="9">
        <v>22.1</v>
      </c>
      <c r="G58" s="9"/>
      <c r="H58" s="17" t="s">
        <v>27</v>
      </c>
      <c r="I58" s="42">
        <v>217500</v>
      </c>
      <c r="J58" s="43">
        <v>152300</v>
      </c>
    </row>
    <row r="59" spans="1:10" ht="49.5" customHeight="1" x14ac:dyDescent="0.3">
      <c r="A59" s="22" t="s">
        <v>104</v>
      </c>
      <c r="B59" s="10">
        <v>18.986999999999998</v>
      </c>
      <c r="C59" s="9">
        <v>26</v>
      </c>
      <c r="D59" s="10">
        <f t="shared" si="0"/>
        <v>7.0130000000000017</v>
      </c>
      <c r="E59" s="10">
        <v>20.8</v>
      </c>
      <c r="F59" s="9">
        <v>15.7</v>
      </c>
      <c r="G59" s="9"/>
      <c r="H59" s="18" t="s">
        <v>28</v>
      </c>
      <c r="I59" s="42">
        <v>419000</v>
      </c>
      <c r="J59" s="43">
        <v>308300</v>
      </c>
    </row>
    <row r="60" spans="1:10" ht="48" customHeight="1" x14ac:dyDescent="0.3">
      <c r="A60" s="22" t="s">
        <v>105</v>
      </c>
      <c r="B60" s="10">
        <f>29.582-2.035</f>
        <v>27.547000000000001</v>
      </c>
      <c r="C60" s="9">
        <v>23.3</v>
      </c>
      <c r="D60" s="10">
        <f t="shared" si="0"/>
        <v>-4.2469999999999999</v>
      </c>
      <c r="E60" s="10">
        <v>11.49</v>
      </c>
      <c r="F60" s="9">
        <v>16.7</v>
      </c>
      <c r="G60" s="9"/>
      <c r="H60" s="18" t="s">
        <v>61</v>
      </c>
      <c r="I60" s="42">
        <v>38200</v>
      </c>
      <c r="J60" s="43">
        <v>50800</v>
      </c>
    </row>
    <row r="61" spans="1:10" ht="30" customHeight="1" x14ac:dyDescent="0.3">
      <c r="A61" s="23">
        <v>1</v>
      </c>
      <c r="B61" s="4">
        <v>2</v>
      </c>
      <c r="C61" s="4">
        <v>2</v>
      </c>
      <c r="D61" s="4">
        <v>2</v>
      </c>
      <c r="E61" s="4">
        <v>3</v>
      </c>
      <c r="F61" s="4">
        <v>3</v>
      </c>
      <c r="G61" s="4">
        <v>2</v>
      </c>
      <c r="H61" s="4">
        <v>3</v>
      </c>
      <c r="I61" s="38">
        <v>4</v>
      </c>
      <c r="J61" s="39"/>
    </row>
    <row r="62" spans="1:10" ht="37.5" customHeight="1" x14ac:dyDescent="0.3">
      <c r="A62" s="22" t="s">
        <v>106</v>
      </c>
      <c r="B62" s="10">
        <v>15.115</v>
      </c>
      <c r="C62" s="9">
        <v>9.6999999999999993</v>
      </c>
      <c r="D62" s="10">
        <f t="shared" si="0"/>
        <v>-5.4150000000000009</v>
      </c>
      <c r="E62" s="10">
        <v>11.9</v>
      </c>
      <c r="F62" s="9">
        <v>4.3</v>
      </c>
      <c r="G62" s="9"/>
      <c r="H62" s="18" t="s">
        <v>29</v>
      </c>
      <c r="I62" s="42">
        <v>104500</v>
      </c>
      <c r="J62" s="43">
        <v>116100</v>
      </c>
    </row>
    <row r="63" spans="1:10" ht="59.25" customHeight="1" x14ac:dyDescent="0.3">
      <c r="A63" s="22" t="s">
        <v>107</v>
      </c>
      <c r="B63" s="10">
        <v>0.10299999999999999</v>
      </c>
      <c r="C63" s="9">
        <v>-1.8</v>
      </c>
      <c r="D63" s="10">
        <f t="shared" si="0"/>
        <v>-1.903</v>
      </c>
      <c r="E63" s="10">
        <v>8.9</v>
      </c>
      <c r="F63" s="9">
        <v>-5</v>
      </c>
      <c r="G63" s="9"/>
      <c r="H63" s="18" t="s">
        <v>30</v>
      </c>
      <c r="I63" s="42">
        <v>251500</v>
      </c>
      <c r="J63" s="43">
        <v>279300</v>
      </c>
    </row>
    <row r="64" spans="1:10" ht="54" customHeight="1" x14ac:dyDescent="0.3">
      <c r="A64" s="22" t="s">
        <v>108</v>
      </c>
      <c r="B64" s="10">
        <v>10.311</v>
      </c>
      <c r="C64" s="9">
        <v>3.9</v>
      </c>
      <c r="D64" s="10">
        <f t="shared" si="0"/>
        <v>-6.4109999999999996</v>
      </c>
      <c r="E64" s="10">
        <v>4.5</v>
      </c>
      <c r="F64" s="9">
        <v>1.6</v>
      </c>
      <c r="G64" s="9"/>
      <c r="H64" s="18" t="s">
        <v>31</v>
      </c>
      <c r="I64" s="42">
        <v>39200</v>
      </c>
      <c r="J64" s="43">
        <v>43500</v>
      </c>
    </row>
    <row r="65" spans="1:10" ht="49.5" customHeight="1" x14ac:dyDescent="0.3">
      <c r="A65" s="22" t="s">
        <v>109</v>
      </c>
      <c r="B65" s="10">
        <v>32.838000000000001</v>
      </c>
      <c r="C65" s="9">
        <v>20.3</v>
      </c>
      <c r="D65" s="10">
        <f t="shared" si="0"/>
        <v>-12.538</v>
      </c>
      <c r="E65" s="10">
        <v>19.3</v>
      </c>
      <c r="F65" s="9">
        <v>11.1</v>
      </c>
      <c r="G65" s="9"/>
      <c r="H65" s="18" t="s">
        <v>32</v>
      </c>
      <c r="I65" s="42">
        <v>30000</v>
      </c>
      <c r="J65" s="43">
        <v>25400</v>
      </c>
    </row>
    <row r="66" spans="1:10" ht="57.75" customHeight="1" x14ac:dyDescent="0.3">
      <c r="A66" s="22" t="s">
        <v>110</v>
      </c>
      <c r="B66" s="10">
        <v>51.396999999999998</v>
      </c>
      <c r="C66" s="9">
        <v>70.2</v>
      </c>
      <c r="D66" s="10">
        <f t="shared" si="0"/>
        <v>18.803000000000004</v>
      </c>
      <c r="E66" s="10">
        <v>25.3</v>
      </c>
      <c r="F66" s="9">
        <v>54.4</v>
      </c>
      <c r="G66" s="9"/>
      <c r="H66" s="18" t="s">
        <v>33</v>
      </c>
      <c r="I66" s="42">
        <v>180000</v>
      </c>
      <c r="J66" s="43">
        <v>163200</v>
      </c>
    </row>
    <row r="67" spans="1:10" ht="47.25" x14ac:dyDescent="0.3">
      <c r="A67" s="22" t="s">
        <v>111</v>
      </c>
      <c r="B67" s="10">
        <v>30.905999999999999</v>
      </c>
      <c r="C67" s="9">
        <v>31.3</v>
      </c>
      <c r="D67" s="10">
        <f t="shared" si="0"/>
        <v>0.3940000000000019</v>
      </c>
      <c r="E67" s="10">
        <v>2.2999999999999998</v>
      </c>
      <c r="F67" s="9">
        <v>22.4</v>
      </c>
      <c r="G67" s="9"/>
      <c r="H67" s="18" t="s">
        <v>34</v>
      </c>
      <c r="I67" s="42">
        <v>85800</v>
      </c>
      <c r="J67" s="43">
        <v>61700</v>
      </c>
    </row>
    <row r="68" spans="1:10" ht="55.5" customHeight="1" x14ac:dyDescent="0.3">
      <c r="A68" s="22" t="s">
        <v>112</v>
      </c>
      <c r="B68" s="10">
        <f>165.039</f>
        <v>165.03899999999999</v>
      </c>
      <c r="C68" s="9">
        <v>133.6</v>
      </c>
      <c r="D68" s="10">
        <f t="shared" si="0"/>
        <v>-31.438999999999993</v>
      </c>
      <c r="E68" s="10">
        <v>92.2</v>
      </c>
      <c r="F68" s="9">
        <v>86.9</v>
      </c>
      <c r="G68" s="9"/>
      <c r="H68" s="18" t="s">
        <v>35</v>
      </c>
      <c r="I68" s="42">
        <v>436500</v>
      </c>
      <c r="J68" s="43">
        <v>449800</v>
      </c>
    </row>
    <row r="69" spans="1:10" ht="60.75" customHeight="1" x14ac:dyDescent="0.3">
      <c r="A69" s="22" t="s">
        <v>113</v>
      </c>
      <c r="B69" s="10">
        <v>0.53300000000000003</v>
      </c>
      <c r="C69" s="9">
        <v>66.7</v>
      </c>
      <c r="D69" s="10">
        <f t="shared" si="0"/>
        <v>66.167000000000002</v>
      </c>
      <c r="E69" s="10">
        <v>0.26</v>
      </c>
      <c r="F69" s="9">
        <v>36.1</v>
      </c>
      <c r="G69" s="9"/>
      <c r="H69" s="18" t="s">
        <v>36</v>
      </c>
      <c r="I69" s="42">
        <v>31700</v>
      </c>
      <c r="J69" s="43">
        <v>29000</v>
      </c>
    </row>
    <row r="70" spans="1:10" ht="28.5" customHeight="1" x14ac:dyDescent="0.3">
      <c r="A70" s="23">
        <v>1</v>
      </c>
      <c r="B70" s="4">
        <v>2</v>
      </c>
      <c r="C70" s="4">
        <v>2</v>
      </c>
      <c r="D70" s="4">
        <v>2</v>
      </c>
      <c r="E70" s="4">
        <v>3</v>
      </c>
      <c r="F70" s="4">
        <v>3</v>
      </c>
      <c r="G70" s="4">
        <v>2</v>
      </c>
      <c r="H70" s="4">
        <v>3</v>
      </c>
      <c r="I70" s="38">
        <v>4</v>
      </c>
      <c r="J70" s="39"/>
    </row>
    <row r="71" spans="1:10" ht="56.25" customHeight="1" x14ac:dyDescent="0.3">
      <c r="A71" s="22" t="s">
        <v>114</v>
      </c>
      <c r="B71" s="10">
        <f>6.765+0.09</f>
        <v>6.8549999999999995</v>
      </c>
      <c r="C71" s="9">
        <v>10.5</v>
      </c>
      <c r="D71" s="10">
        <f t="shared" si="0"/>
        <v>3.6450000000000005</v>
      </c>
      <c r="E71" s="10">
        <v>7.4</v>
      </c>
      <c r="F71" s="9">
        <v>6.7</v>
      </c>
      <c r="G71" s="9"/>
      <c r="H71" s="18" t="s">
        <v>37</v>
      </c>
      <c r="I71" s="42">
        <v>75100</v>
      </c>
      <c r="J71" s="43">
        <v>83400</v>
      </c>
    </row>
    <row r="72" spans="1:10" ht="54.75" customHeight="1" x14ac:dyDescent="0.3">
      <c r="A72" s="22" t="s">
        <v>115</v>
      </c>
      <c r="B72" s="10">
        <v>1.1000000000000001</v>
      </c>
      <c r="C72" s="9">
        <v>13.9</v>
      </c>
      <c r="D72" s="10">
        <f t="shared" si="0"/>
        <v>12.8</v>
      </c>
      <c r="E72" s="10">
        <v>20.2</v>
      </c>
      <c r="F72" s="9">
        <v>10.3</v>
      </c>
      <c r="G72" s="9"/>
      <c r="H72" s="18" t="s">
        <v>38</v>
      </c>
      <c r="I72" s="42">
        <v>274300</v>
      </c>
      <c r="J72" s="43">
        <v>210400</v>
      </c>
    </row>
    <row r="73" spans="1:10" ht="51.75" customHeight="1" x14ac:dyDescent="0.3">
      <c r="A73" s="22" t="s">
        <v>116</v>
      </c>
      <c r="B73" s="10">
        <f>121.915-28.3</f>
        <v>93.615000000000009</v>
      </c>
      <c r="C73" s="9">
        <v>36.5</v>
      </c>
      <c r="D73" s="10">
        <f t="shared" si="0"/>
        <v>-57.115000000000009</v>
      </c>
      <c r="E73" s="10">
        <v>28.3</v>
      </c>
      <c r="F73" s="9">
        <v>22.6</v>
      </c>
      <c r="G73" s="9"/>
      <c r="H73" s="18" t="s">
        <v>39</v>
      </c>
      <c r="I73" s="42">
        <v>35900</v>
      </c>
      <c r="J73" s="43">
        <v>39900</v>
      </c>
    </row>
    <row r="74" spans="1:10" ht="64.5" customHeight="1" x14ac:dyDescent="0.3">
      <c r="A74" s="22" t="s">
        <v>117</v>
      </c>
      <c r="B74" s="10">
        <v>142.66999999999999</v>
      </c>
      <c r="C74" s="9">
        <v>57.5</v>
      </c>
      <c r="D74" s="10">
        <f t="shared" si="0"/>
        <v>-85.169999999999987</v>
      </c>
      <c r="E74" s="10">
        <v>59.5</v>
      </c>
      <c r="F74" s="9">
        <v>29.8</v>
      </c>
      <c r="G74" s="9"/>
      <c r="H74" s="18" t="s">
        <v>40</v>
      </c>
      <c r="I74" s="42">
        <v>176400</v>
      </c>
      <c r="J74" s="43">
        <v>195900</v>
      </c>
    </row>
    <row r="75" spans="1:10" ht="54.75" customHeight="1" x14ac:dyDescent="0.3">
      <c r="A75" s="22" t="s">
        <v>118</v>
      </c>
      <c r="B75" s="10">
        <v>7.4480000000000004</v>
      </c>
      <c r="C75" s="9">
        <v>23</v>
      </c>
      <c r="D75" s="10">
        <f t="shared" si="0"/>
        <v>15.552</v>
      </c>
      <c r="E75" s="10">
        <v>5.9</v>
      </c>
      <c r="F75" s="9">
        <v>18.5</v>
      </c>
      <c r="G75" s="9"/>
      <c r="H75" s="18" t="s">
        <v>41</v>
      </c>
      <c r="I75" s="42">
        <v>85000</v>
      </c>
      <c r="J75" s="43">
        <v>130600</v>
      </c>
    </row>
    <row r="76" spans="1:10" ht="47.25" x14ac:dyDescent="0.3">
      <c r="A76" s="22" t="s">
        <v>119</v>
      </c>
      <c r="B76" s="10">
        <v>14.051</v>
      </c>
      <c r="C76" s="9">
        <v>11.7</v>
      </c>
      <c r="D76" s="10">
        <f t="shared" si="0"/>
        <v>-2.3510000000000009</v>
      </c>
      <c r="E76" s="10">
        <v>0</v>
      </c>
      <c r="F76" s="9">
        <v>9.3000000000000007</v>
      </c>
      <c r="G76" s="9"/>
      <c r="H76" s="18" t="s">
        <v>42</v>
      </c>
      <c r="I76" s="42">
        <v>566200</v>
      </c>
      <c r="J76" s="43">
        <v>355500</v>
      </c>
    </row>
    <row r="77" spans="1:10" ht="47.25" x14ac:dyDescent="0.3">
      <c r="A77" s="22" t="s">
        <v>120</v>
      </c>
      <c r="B77" s="10">
        <v>87.2</v>
      </c>
      <c r="C77" s="9">
        <v>44.7</v>
      </c>
      <c r="D77" s="10">
        <f t="shared" si="0"/>
        <v>-42.5</v>
      </c>
      <c r="E77" s="10">
        <v>32.700000000000003</v>
      </c>
      <c r="F77" s="9">
        <v>28.3</v>
      </c>
      <c r="G77" s="9"/>
      <c r="H77" s="18" t="s">
        <v>62</v>
      </c>
      <c r="I77" s="42">
        <v>71000</v>
      </c>
      <c r="J77" s="43">
        <v>217600</v>
      </c>
    </row>
    <row r="78" spans="1:10" ht="47.25" x14ac:dyDescent="0.3">
      <c r="A78" s="22" t="s">
        <v>121</v>
      </c>
      <c r="B78" s="10"/>
      <c r="C78" s="9"/>
      <c r="D78" s="10"/>
      <c r="E78" s="10"/>
      <c r="F78" s="9"/>
      <c r="G78" s="9"/>
      <c r="H78" s="18" t="s">
        <v>63</v>
      </c>
      <c r="I78" s="42">
        <v>126900</v>
      </c>
      <c r="J78" s="43">
        <v>112400</v>
      </c>
    </row>
    <row r="79" spans="1:10" ht="27" customHeight="1" x14ac:dyDescent="0.3">
      <c r="A79" s="23">
        <v>1</v>
      </c>
      <c r="B79" s="4">
        <v>2</v>
      </c>
      <c r="C79" s="4">
        <v>2</v>
      </c>
      <c r="D79" s="4">
        <v>2</v>
      </c>
      <c r="E79" s="4">
        <v>3</v>
      </c>
      <c r="F79" s="4">
        <v>3</v>
      </c>
      <c r="G79" s="4">
        <v>2</v>
      </c>
      <c r="H79" s="4">
        <v>3</v>
      </c>
      <c r="I79" s="38">
        <v>4</v>
      </c>
      <c r="J79" s="39"/>
    </row>
    <row r="80" spans="1:10" ht="47.25" x14ac:dyDescent="0.3">
      <c r="A80" s="22" t="s">
        <v>122</v>
      </c>
      <c r="B80" s="10">
        <f>23.7+5.961</f>
        <v>29.661000000000001</v>
      </c>
      <c r="C80" s="9">
        <v>19.899999999999999</v>
      </c>
      <c r="D80" s="10">
        <f t="shared" si="0"/>
        <v>-9.7610000000000028</v>
      </c>
      <c r="E80" s="10">
        <v>13.4</v>
      </c>
      <c r="F80" s="9">
        <v>13.1</v>
      </c>
      <c r="G80" s="9"/>
      <c r="H80" s="18" t="s">
        <v>64</v>
      </c>
      <c r="I80" s="42">
        <v>26100</v>
      </c>
      <c r="J80" s="43">
        <v>29000</v>
      </c>
    </row>
    <row r="81" spans="1:12" ht="47.25" x14ac:dyDescent="0.3">
      <c r="A81" s="22" t="s">
        <v>123</v>
      </c>
      <c r="B81" s="10">
        <v>82.206999999999994</v>
      </c>
      <c r="C81" s="9">
        <v>59.1</v>
      </c>
      <c r="D81" s="10">
        <f t="shared" si="0"/>
        <v>-23.106999999999992</v>
      </c>
      <c r="E81" s="10">
        <v>28.3</v>
      </c>
      <c r="F81" s="9">
        <v>43.2</v>
      </c>
      <c r="G81" s="9"/>
      <c r="H81" s="18" t="s">
        <v>65</v>
      </c>
      <c r="I81" s="42">
        <v>146000</v>
      </c>
      <c r="J81" s="43">
        <v>188600</v>
      </c>
    </row>
    <row r="82" spans="1:12" x14ac:dyDescent="0.3">
      <c r="A82" s="24"/>
      <c r="B82" s="25"/>
      <c r="C82" s="26"/>
      <c r="D82" s="25"/>
      <c r="E82" s="25"/>
      <c r="F82" s="26"/>
      <c r="G82" s="26"/>
      <c r="H82" s="27"/>
      <c r="I82" s="28"/>
      <c r="J82" s="29"/>
    </row>
    <row r="83" spans="1:12" x14ac:dyDescent="0.3">
      <c r="A83" s="5"/>
      <c r="B83" s="5"/>
      <c r="C83" s="5"/>
      <c r="D83" s="5"/>
      <c r="E83" s="5"/>
      <c r="F83" s="6"/>
      <c r="G83" s="6"/>
      <c r="H83" s="6"/>
      <c r="I83" s="6"/>
      <c r="L83" s="30"/>
    </row>
    <row r="84" spans="1:12" s="2" customFormat="1" ht="21" customHeight="1" x14ac:dyDescent="0.3">
      <c r="A84" s="31" t="s">
        <v>134</v>
      </c>
      <c r="B84" s="32"/>
      <c r="C84" s="32"/>
      <c r="D84" s="32"/>
      <c r="E84" s="32"/>
      <c r="F84" s="32"/>
      <c r="G84" s="32"/>
      <c r="H84" s="32"/>
      <c r="I84" s="32"/>
      <c r="J84" s="32"/>
    </row>
    <row r="85" spans="1:12" ht="18.75" customHeight="1" x14ac:dyDescent="0.3">
      <c r="A85" s="31" t="s">
        <v>135</v>
      </c>
      <c r="B85" s="32"/>
      <c r="C85" s="32"/>
      <c r="D85" s="32"/>
      <c r="E85" s="32"/>
      <c r="F85" s="32"/>
      <c r="G85" s="32"/>
      <c r="H85" s="32"/>
      <c r="I85" s="32"/>
      <c r="J85" s="32"/>
    </row>
    <row r="86" spans="1:12" ht="18.75" customHeight="1" x14ac:dyDescent="0.3">
      <c r="A86" s="31" t="s">
        <v>136</v>
      </c>
      <c r="B86" s="32"/>
      <c r="C86" s="32"/>
      <c r="D86" s="32"/>
      <c r="E86" s="32"/>
      <c r="F86" s="32"/>
      <c r="G86" s="32"/>
      <c r="H86" s="32"/>
      <c r="I86" s="32"/>
      <c r="J86" s="32"/>
    </row>
  </sheetData>
  <mergeCells count="89">
    <mergeCell ref="I34:J34"/>
    <mergeCell ref="I43:J43"/>
    <mergeCell ref="I52:J52"/>
    <mergeCell ref="I61:J61"/>
    <mergeCell ref="I70:J70"/>
    <mergeCell ref="I63:J63"/>
    <mergeCell ref="I62:J62"/>
    <mergeCell ref="I65:J65"/>
    <mergeCell ref="I64:J64"/>
    <mergeCell ref="I66:J66"/>
    <mergeCell ref="I57:J57"/>
    <mergeCell ref="I58:J58"/>
    <mergeCell ref="I59:J59"/>
    <mergeCell ref="I60:J60"/>
    <mergeCell ref="I49:J49"/>
    <mergeCell ref="I50:J50"/>
    <mergeCell ref="I75:J75"/>
    <mergeCell ref="I76:J76"/>
    <mergeCell ref="I77:J77"/>
    <mergeCell ref="I81:J81"/>
    <mergeCell ref="I80:J80"/>
    <mergeCell ref="I78:J78"/>
    <mergeCell ref="I79:J79"/>
    <mergeCell ref="I71:J71"/>
    <mergeCell ref="I72:J72"/>
    <mergeCell ref="I73:J73"/>
    <mergeCell ref="I74:J74"/>
    <mergeCell ref="I67:J67"/>
    <mergeCell ref="I69:J69"/>
    <mergeCell ref="I68:J68"/>
    <mergeCell ref="I55:J55"/>
    <mergeCell ref="I56:J56"/>
    <mergeCell ref="I53:J53"/>
    <mergeCell ref="I54:J54"/>
    <mergeCell ref="I51:J51"/>
    <mergeCell ref="I44:J44"/>
    <mergeCell ref="I45:J45"/>
    <mergeCell ref="I46:J46"/>
    <mergeCell ref="I48:J48"/>
    <mergeCell ref="I47:J47"/>
    <mergeCell ref="I40:J40"/>
    <mergeCell ref="I41:J41"/>
    <mergeCell ref="I42:J42"/>
    <mergeCell ref="I35:J35"/>
    <mergeCell ref="I36:J36"/>
    <mergeCell ref="I37:J37"/>
    <mergeCell ref="I39:J39"/>
    <mergeCell ref="I38:J38"/>
    <mergeCell ref="I23:J23"/>
    <mergeCell ref="I21:J21"/>
    <mergeCell ref="I22:J22"/>
    <mergeCell ref="I20:J20"/>
    <mergeCell ref="I33:J33"/>
    <mergeCell ref="I30:J30"/>
    <mergeCell ref="I31:J31"/>
    <mergeCell ref="I32:J32"/>
    <mergeCell ref="I24:J24"/>
    <mergeCell ref="I27:J27"/>
    <mergeCell ref="I26:J26"/>
    <mergeCell ref="I29:J29"/>
    <mergeCell ref="I28:J28"/>
    <mergeCell ref="I25:J25"/>
    <mergeCell ref="A8:J8"/>
    <mergeCell ref="A9:J9"/>
    <mergeCell ref="A10:J10"/>
    <mergeCell ref="I18:J18"/>
    <mergeCell ref="I19:J19"/>
    <mergeCell ref="A1:J1"/>
    <mergeCell ref="A2:J2"/>
    <mergeCell ref="A6:J6"/>
    <mergeCell ref="A4:J4"/>
    <mergeCell ref="G3:J3"/>
    <mergeCell ref="G5:J5"/>
    <mergeCell ref="A84:J84"/>
    <mergeCell ref="A85:J85"/>
    <mergeCell ref="A86:J86"/>
    <mergeCell ref="G12:G13"/>
    <mergeCell ref="A12:A13"/>
    <mergeCell ref="C12:C13"/>
    <mergeCell ref="F12:F13"/>
    <mergeCell ref="B12:B13"/>
    <mergeCell ref="E12:E13"/>
    <mergeCell ref="D12:D13"/>
    <mergeCell ref="H12:H13"/>
    <mergeCell ref="I12:J13"/>
    <mergeCell ref="I14:J14"/>
    <mergeCell ref="I15:J15"/>
    <mergeCell ref="I16:J16"/>
    <mergeCell ref="I17:J17"/>
  </mergeCells>
  <pageMargins left="1.3779527559055118" right="0.59055118110236227" top="1.3779527559055118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522</dc:creator>
  <cp:lastModifiedBy>k-515a</cp:lastModifiedBy>
  <cp:lastPrinted>2024-12-05T09:49:08Z</cp:lastPrinted>
  <dcterms:created xsi:type="dcterms:W3CDTF">2019-03-12T15:02:43Z</dcterms:created>
  <dcterms:modified xsi:type="dcterms:W3CDTF">2024-12-18T14:30:04Z</dcterms:modified>
</cp:coreProperties>
</file>