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648" yWindow="468" windowWidth="9708" windowHeight="6288" tabRatio="599" activeTab="0"/>
  </bookViews>
  <sheets>
    <sheet name="Додаток (видатки 2022)" sheetId="1" r:id="rId1"/>
  </sheets>
  <definedNames>
    <definedName name="_xlnm.Print_Titles" localSheetId="0">'Додаток (видатки 2022)'!$8:$11</definedName>
    <definedName name="_xlnm.Print_Area" localSheetId="0">'Додаток (видатки 2022)'!$A$1:$P$170</definedName>
    <definedName name="ОЪIАТТЬ_ПAUАТE">#REF!</definedName>
  </definedNames>
  <calcPr fullCalcOnLoad="1"/>
</workbook>
</file>

<file path=xl/sharedStrings.xml><?xml version="1.0" encoding="utf-8"?>
<sst xmlns="http://schemas.openxmlformats.org/spreadsheetml/2006/main" count="527" uniqueCount="408">
  <si>
    <t>до рішення обласної ради</t>
  </si>
  <si>
    <t>ВСЬОГО ВИДАТКІВ</t>
  </si>
  <si>
    <t>Обласна рада</t>
  </si>
  <si>
    <t>Інші видатки</t>
  </si>
  <si>
    <t>з них</t>
  </si>
  <si>
    <t>оплата праці</t>
  </si>
  <si>
    <t>комунальні послуги та енергоносії</t>
  </si>
  <si>
    <t xml:space="preserve">Служба у справах дітей облдержадміністрації </t>
  </si>
  <si>
    <t>Департамент агропромислового розвитку облдержадміністрації</t>
  </si>
  <si>
    <t>Управління  культури, національностей та релігій облдержадміністрації</t>
  </si>
  <si>
    <t>Департамент соціальної політики облдержадміністрації</t>
  </si>
  <si>
    <t>Департамент охорони здоров'я облдержадміністрації</t>
  </si>
  <si>
    <t>2400000</t>
  </si>
  <si>
    <t>0100000</t>
  </si>
  <si>
    <t>Багатопрофільна стаціонарна медична допомога населенню</t>
  </si>
  <si>
    <t>Спеціалізована стаціонарна медична допомога населенню</t>
  </si>
  <si>
    <t>Створення банків крові та її компонентів</t>
  </si>
  <si>
    <t>Проведення навчально-тренувальних зборів і змагань з олімпійських видів спорту</t>
  </si>
  <si>
    <t>4718600</t>
  </si>
  <si>
    <t>Програма фінансової підтримки комунального підприємства Івано-Франківської обласної ради "Про-експерт" на 2014 рік</t>
  </si>
  <si>
    <t>4718604</t>
  </si>
  <si>
    <t>Утримання та  навчально-тренувальна робота комунальних дитячо-юнацьких спортивних шкіл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</si>
  <si>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</si>
  <si>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0110000</t>
  </si>
  <si>
    <t>2410000</t>
  </si>
  <si>
    <t>Лікарсько-акушерська допомога вагітним, породіллям та новонародженим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</si>
  <si>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</si>
  <si>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Заходи  державної політики з питань дітей та їх соціального захисту</t>
  </si>
  <si>
    <t>Загальний фонд</t>
  </si>
  <si>
    <t xml:space="preserve"> видатки споживання</t>
  </si>
  <si>
    <t>Спеціальний фонд</t>
  </si>
  <si>
    <t>РАЗОМ</t>
  </si>
  <si>
    <t xml:space="preserve">Розподіл </t>
  </si>
  <si>
    <t>3111</t>
  </si>
  <si>
    <t>1040</t>
  </si>
  <si>
    <t>3112</t>
  </si>
  <si>
    <t>5011</t>
  </si>
  <si>
    <t>0810</t>
  </si>
  <si>
    <t>5012</t>
  </si>
  <si>
    <t>Проведення навчально-тренувальних зборів і змагань з неолімпійських видів спорту</t>
  </si>
  <si>
    <t>5021</t>
  </si>
  <si>
    <t>5022</t>
  </si>
  <si>
    <t>5033</t>
  </si>
  <si>
    <t>5041</t>
  </si>
  <si>
    <t>Управління інформаційної діяльності та комунікацій з громадськістю облдерджадміністрації</t>
  </si>
  <si>
    <t>0830</t>
  </si>
  <si>
    <t>0133</t>
  </si>
  <si>
    <t>1120</t>
  </si>
  <si>
    <t>0941</t>
  </si>
  <si>
    <t>4020</t>
  </si>
  <si>
    <t>0821</t>
  </si>
  <si>
    <t>4030</t>
  </si>
  <si>
    <t>0822</t>
  </si>
  <si>
    <t>4040</t>
  </si>
  <si>
    <t>0829</t>
  </si>
  <si>
    <t>4060</t>
  </si>
  <si>
    <t>0824</t>
  </si>
  <si>
    <t>0828</t>
  </si>
  <si>
    <t>0731</t>
  </si>
  <si>
    <t>0732</t>
  </si>
  <si>
    <t>0733</t>
  </si>
  <si>
    <t>0734</t>
  </si>
  <si>
    <t>0761</t>
  </si>
  <si>
    <t>0762</t>
  </si>
  <si>
    <t>0724</t>
  </si>
  <si>
    <t>0722</t>
  </si>
  <si>
    <t>0740</t>
  </si>
  <si>
    <t>0763</t>
  </si>
  <si>
    <t>2010</t>
  </si>
  <si>
    <t>2030</t>
  </si>
  <si>
    <t>2050</t>
  </si>
  <si>
    <t>1140</t>
  </si>
  <si>
    <t>2060</t>
  </si>
  <si>
    <t>2070</t>
  </si>
  <si>
    <t>0111</t>
  </si>
  <si>
    <t>0950</t>
  </si>
  <si>
    <t>0930</t>
  </si>
  <si>
    <t>0922</t>
  </si>
  <si>
    <t>1070</t>
  </si>
  <si>
    <t>1090</t>
  </si>
  <si>
    <t>0960</t>
  </si>
  <si>
    <t>0990</t>
  </si>
  <si>
    <t>3140</t>
  </si>
  <si>
    <t>3101</t>
  </si>
  <si>
    <t>1010</t>
  </si>
  <si>
    <t>3102</t>
  </si>
  <si>
    <t>1020</t>
  </si>
  <si>
    <t>3105</t>
  </si>
  <si>
    <t>0180</t>
  </si>
  <si>
    <t>фінансів облдержадміністрації</t>
  </si>
  <si>
    <t xml:space="preserve">Директор департаменту </t>
  </si>
  <si>
    <t>7330</t>
  </si>
  <si>
    <t>0421</t>
  </si>
  <si>
    <t>0511</t>
  </si>
  <si>
    <t>7340</t>
  </si>
  <si>
    <t>Управління міжнародного співробітництва, євроінтеграції, туризму та інвестицій облдержадміністрації</t>
  </si>
  <si>
    <t>Департамент економічного розвитку, промисловості та інфраструктури облдержадміністрації</t>
  </si>
  <si>
    <t>0490</t>
  </si>
  <si>
    <t>0411</t>
  </si>
  <si>
    <t>0470</t>
  </si>
  <si>
    <t>0320</t>
  </si>
  <si>
    <t>0443</t>
  </si>
  <si>
    <t>0456</t>
  </si>
  <si>
    <t>Утримання та навчально-тренувальна робота комунальних дитячо-юнацьких спортивних шкіл</t>
  </si>
  <si>
    <t xml:space="preserve">Департамент фінансів облдержадміністрації </t>
  </si>
  <si>
    <t xml:space="preserve">Управління з питань цивільного захисту облдержадміністрації </t>
  </si>
  <si>
    <t xml:space="preserve">Інші заходи, пов'язані з економічною діяльністю </t>
  </si>
  <si>
    <t>3710000</t>
  </si>
  <si>
    <t>3700000</t>
  </si>
  <si>
    <t>3719710</t>
  </si>
  <si>
    <t>9710</t>
  </si>
  <si>
    <t>9770</t>
  </si>
  <si>
    <t>3719770</t>
  </si>
  <si>
    <t>0110150</t>
  </si>
  <si>
    <t>0150</t>
  </si>
  <si>
    <t>0110180</t>
  </si>
  <si>
    <t>0200000</t>
  </si>
  <si>
    <t>Інша діяльність у сфері державного управління</t>
  </si>
  <si>
    <t>Підвищення кваліфікації, перепідготовка кадрів закладами післядипломної освіти</t>
  </si>
  <si>
    <t>0118410</t>
  </si>
  <si>
    <t>8410</t>
  </si>
  <si>
    <t>Фінансова підтримка засобів масової інформації</t>
  </si>
  <si>
    <t>2300000</t>
  </si>
  <si>
    <t>2310000</t>
  </si>
  <si>
    <t>8400</t>
  </si>
  <si>
    <t>2318410</t>
  </si>
  <si>
    <t>0600000</t>
  </si>
  <si>
    <t>0610000</t>
  </si>
  <si>
    <t xml:space="preserve">Підвищення кваліфікації, перепідготовка кадрів закладами післядипломної освіти </t>
  </si>
  <si>
    <t>0611070</t>
  </si>
  <si>
    <t>0611090</t>
  </si>
  <si>
    <t>0611120</t>
  </si>
  <si>
    <t>0611140</t>
  </si>
  <si>
    <t>Забезпечення діяльності інших закладів у сфері освіти</t>
  </si>
  <si>
    <t>Інші програми та заходи у сфері освіти</t>
  </si>
  <si>
    <t>0613140</t>
  </si>
  <si>
    <t>0615031</t>
  </si>
  <si>
    <t>5031</t>
  </si>
  <si>
    <t>7350</t>
  </si>
  <si>
    <t>Розроблення схем планування та забудови територій (містобудівної документації)</t>
  </si>
  <si>
    <t>Проектування, реставрація та охорона пам`яток архітектури</t>
  </si>
  <si>
    <t>6084</t>
  </si>
  <si>
    <t>0610</t>
  </si>
  <si>
    <t>8311</t>
  </si>
  <si>
    <t>2417110</t>
  </si>
  <si>
    <t>7110</t>
  </si>
  <si>
    <t>Реалізація програм в галузі сільського господарства</t>
  </si>
  <si>
    <t>2500000</t>
  </si>
  <si>
    <t>2510000</t>
  </si>
  <si>
    <t>2517622</t>
  </si>
  <si>
    <t>7622</t>
  </si>
  <si>
    <t>Реалізація програм і заходів в галузі туризму та курортів</t>
  </si>
  <si>
    <t>2517630</t>
  </si>
  <si>
    <t>7630</t>
  </si>
  <si>
    <t>Реалізація програм і заходів в галузі зовнішньоекономічної діяльності</t>
  </si>
  <si>
    <t>2700000</t>
  </si>
  <si>
    <t>2710000</t>
  </si>
  <si>
    <t>2717693</t>
  </si>
  <si>
    <t>7693</t>
  </si>
  <si>
    <t>2717610</t>
  </si>
  <si>
    <t>7610</t>
  </si>
  <si>
    <t>Сприяння розвитку малого та середнього підприємництва</t>
  </si>
  <si>
    <t>2900000</t>
  </si>
  <si>
    <t>2910000</t>
  </si>
  <si>
    <t>2918120</t>
  </si>
  <si>
    <t>8120</t>
  </si>
  <si>
    <t>Заходи з організації рятування на водах</t>
  </si>
  <si>
    <t>2918110</t>
  </si>
  <si>
    <t>8110</t>
  </si>
  <si>
    <t>Заходи із запобігання та ліквідації надзвичайних ситуацій та наслідків стихійного лиха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</si>
  <si>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</si>
  <si>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</si>
  <si>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1100000</t>
  </si>
  <si>
    <t>1110000</t>
  </si>
  <si>
    <t>1115011</t>
  </si>
  <si>
    <t>1115012</t>
  </si>
  <si>
    <t>1115021</t>
  </si>
  <si>
    <t>1115022</t>
  </si>
  <si>
    <t>1115033</t>
  </si>
  <si>
    <t>1115041</t>
  </si>
  <si>
    <t>0712010</t>
  </si>
  <si>
    <t>0711120</t>
  </si>
  <si>
    <t>0700000</t>
  </si>
  <si>
    <t>0710000</t>
  </si>
  <si>
    <t>0712020</t>
  </si>
  <si>
    <t>2020</t>
  </si>
  <si>
    <t>0712030</t>
  </si>
  <si>
    <t>0712040</t>
  </si>
  <si>
    <t>2040</t>
  </si>
  <si>
    <t>Санаторно-курортна допомога населенню</t>
  </si>
  <si>
    <t>0712050</t>
  </si>
  <si>
    <t>0712060</t>
  </si>
  <si>
    <t>0712070</t>
  </si>
  <si>
    <t>0712100</t>
  </si>
  <si>
    <t>2100</t>
  </si>
  <si>
    <t>Стоматологічна допомога населенню</t>
  </si>
  <si>
    <t>0712120</t>
  </si>
  <si>
    <t>2120</t>
  </si>
  <si>
    <t xml:space="preserve">Інформаційно-методичне та просвітницьке забезпечення в галузі охорони здоровя  </t>
  </si>
  <si>
    <t>0712130</t>
  </si>
  <si>
    <t>2130</t>
  </si>
  <si>
    <t>0712151</t>
  </si>
  <si>
    <t>2151</t>
  </si>
  <si>
    <t>0712152</t>
  </si>
  <si>
    <t>2152</t>
  </si>
  <si>
    <t>0110170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</si>
  <si>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</si>
  <si>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</si>
  <si>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</si>
  <si>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5061</t>
  </si>
  <si>
    <t>5062</t>
  </si>
  <si>
    <t>1115061</t>
  </si>
  <si>
    <t>1115062</t>
  </si>
  <si>
    <t>0900000</t>
  </si>
  <si>
    <t>0910000</t>
  </si>
  <si>
    <t>0913111</t>
  </si>
  <si>
    <t>0913112</t>
  </si>
  <si>
    <t>1115031</t>
  </si>
  <si>
    <t>1115032</t>
  </si>
  <si>
    <t>5032</t>
  </si>
  <si>
    <t xml:space="preserve">Забезпечення підготовки спортсменів школами вищої спортивної майстерності </t>
  </si>
  <si>
    <t>Утримання та фінансова підтримка спортивних споруд</t>
  </si>
  <si>
    <t>5053</t>
  </si>
  <si>
    <t>1115053</t>
  </si>
  <si>
    <t>Підтримка спорту вищих досягнень та організацій, які здійснюють фізкультурно-спортивну діяльність в регіоні</t>
  </si>
  <si>
    <t>Фінансова підтримка дитячо-юнацьких спортивних шкіл фізкультурно-спортивних  товариств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</si>
  <si>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</si>
  <si>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0800000</t>
  </si>
  <si>
    <t>0810000</t>
  </si>
  <si>
    <t>0813101</t>
  </si>
  <si>
    <t>0813102</t>
  </si>
  <si>
    <t>0813105</t>
  </si>
  <si>
    <t xml:space="preserve">Надання реабілітаційних послуг особам з інвалідністю та дітям з інвалідністю </t>
  </si>
  <si>
    <t>0813121</t>
  </si>
  <si>
    <t>3121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</si>
  <si>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</si>
  <si>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</si>
  <si>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</si>
  <si>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</t>
  </si>
  <si>
    <t>3172</t>
  </si>
  <si>
    <t>Встановлення телефонів особам з інвалідністю I і II груп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</si>
  <si>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</si>
  <si>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</si>
  <si>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</si>
  <si>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</si>
  <si>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</si>
  <si>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</si>
  <si>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1010000</t>
  </si>
  <si>
    <t>1014010</t>
  </si>
  <si>
    <t>4010</t>
  </si>
  <si>
    <t xml:space="preserve">Фінансова підтримка театрів </t>
  </si>
  <si>
    <t>1014020</t>
  </si>
  <si>
    <t>1014030</t>
  </si>
  <si>
    <t xml:space="preserve">Забезпечення діяльності бібліотек </t>
  </si>
  <si>
    <t>1014040</t>
  </si>
  <si>
    <t xml:space="preserve">Забезпечення діяльності музеїв  і виставок </t>
  </si>
  <si>
    <t>1014060</t>
  </si>
  <si>
    <t xml:space="preserve">Забезпечення діяльності палаців і будинків культури, клубів, центрів дозвілля та інших клубних закладів </t>
  </si>
  <si>
    <t>1014082</t>
  </si>
  <si>
    <t xml:space="preserve">Інші заходи в галузі культури і мистецтва </t>
  </si>
  <si>
    <t>9130</t>
  </si>
  <si>
    <t>3719130</t>
  </si>
  <si>
    <t>4082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</si>
  <si>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</t>
  </si>
  <si>
    <t>Утримання центрів фізичної культури і спорту осіб з інвалідністю і реабілітаційних шкіл</t>
  </si>
  <si>
    <t>Проведення навчально-тренувальних зборів і змагань та заходів зі спорту осіб з інвалідністю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</si>
  <si>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</si>
  <si>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4081</t>
  </si>
  <si>
    <t>1014081</t>
  </si>
  <si>
    <t>Забезпечення діяльності інших закладів в галузі культури і мистецтва</t>
  </si>
  <si>
    <t>Додаток 3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</si>
  <si>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</si>
  <si>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</si>
  <si>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</t>
  </si>
  <si>
    <t xml:space="preserve"> видатки розвитку</t>
  </si>
  <si>
    <t xml:space="preserve">у тому числі бюджет розвитку </t>
  </si>
  <si>
    <t>видатки розвитку</t>
  </si>
  <si>
    <t>(гривень)</t>
  </si>
  <si>
    <t>від               №</t>
  </si>
  <si>
    <t>9330</t>
  </si>
  <si>
    <t xml:space="preserve"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 </t>
  </si>
  <si>
    <t>9310</t>
  </si>
  <si>
    <t>Медико-соціальний захист дітей-сиріт і дітей, позбавлених батьківського піклування</t>
  </si>
  <si>
    <t>Проведення належної медико-соціальної експертизи (МСЕК)</t>
  </si>
  <si>
    <t xml:space="preserve">Забезпечення діяльності інших закладів у сфері охорони здоров'я 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</si>
  <si>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</si>
  <si>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Охорона та раціональне використання природних ресурсів</t>
  </si>
  <si>
    <t>0813140</t>
  </si>
  <si>
    <t>0714030</t>
  </si>
  <si>
    <t>кредитування  заг. фонду</t>
  </si>
  <si>
    <t xml:space="preserve">видатки заг. фонду всього </t>
  </si>
  <si>
    <t xml:space="preserve">Управління облдержадміністрації з питань ресурсного забезпечення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</si>
  <si>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</si>
  <si>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0913241</t>
  </si>
  <si>
    <t xml:space="preserve">Фінансова підтримка філармоній, художніх і музичних колективів, ансамблів, концертних та циркових організацій </t>
  </si>
  <si>
    <t>Інші субвенції з місцевого бюджету, в тому числі на:</t>
  </si>
  <si>
    <t>кредитування  спец. фонду</t>
  </si>
  <si>
    <t xml:space="preserve">видатки спец. фонду всього </t>
  </si>
  <si>
    <t>2800000</t>
  </si>
  <si>
    <t>Управління екології та природних ресурсів облдержадміністрації</t>
  </si>
  <si>
    <t>2810000</t>
  </si>
  <si>
    <t>2818311</t>
  </si>
  <si>
    <t>1900000</t>
  </si>
  <si>
    <t>1910000</t>
  </si>
  <si>
    <t xml:space="preserve">Департамент розвитку громад та територій, дорожнього, житлово-комунального господарства, містобудування та архітектури облдержадміністрації </t>
  </si>
  <si>
    <t>1917350</t>
  </si>
  <si>
    <t>1917340</t>
  </si>
  <si>
    <t>1917462</t>
  </si>
  <si>
    <t xml:space="preserve"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 </t>
  </si>
  <si>
    <t>9270</t>
  </si>
  <si>
    <t>0619330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</si>
  <si>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</si>
  <si>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0611030</t>
  </si>
  <si>
    <t>1030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</si>
  <si>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</si>
  <si>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спеціалізованими закладами загальної середньої освіти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</si>
  <si>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</si>
  <si>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</si>
  <si>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</si>
  <si>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Підготовка кадрів закладами фахової передвищої освіти</t>
  </si>
  <si>
    <t xml:space="preserve">Будівництво інших об`єктів комунальної власності 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</si>
  <si>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</si>
  <si>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</si>
  <si>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0813111</t>
  </si>
  <si>
    <t>0813170</t>
  </si>
  <si>
    <t>3170</t>
  </si>
  <si>
    <t>Забезпечення реалізації окремих програм для осіб з інвалідністю</t>
  </si>
  <si>
    <t xml:space="preserve">Екстрена та швидка медична допомога населенню </t>
  </si>
  <si>
    <t xml:space="preserve">Інші програми та заходи у сфері охорони здоров'я </t>
  </si>
  <si>
    <t xml:space="preserve">доходи заг. фонду всього </t>
  </si>
  <si>
    <t>виконання Програми розвитку місцевого самоврядування в Івано-Франківській області на 2021 рік</t>
  </si>
  <si>
    <t>Резервний фонд місцевого бюджету</t>
  </si>
  <si>
    <t>8710</t>
  </si>
  <si>
    <t>3718710</t>
  </si>
  <si>
    <t>Фінансова підтримка на утримання місцевих осередків (рад) всеукраїнських об'єднань фізкультурно-спортивної спрямованості</t>
  </si>
  <si>
    <t xml:space="preserve">Утримання та забезпечення діяльності центрів соціальних служб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</si>
  <si>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</si>
  <si>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0711100</t>
  </si>
  <si>
    <t>1100</t>
  </si>
  <si>
    <t>0711101</t>
  </si>
  <si>
    <t>1101</t>
  </si>
  <si>
    <t>Підготовка кадрів закладами фахової передвищої освіти за рахунок коштів місцевого бюджету</t>
  </si>
  <si>
    <t>0711102</t>
  </si>
  <si>
    <t>1102</t>
  </si>
  <si>
    <t>Підготовка кадрів закладами фахової передвищої освіти за рахунок освітньої субвенції</t>
  </si>
  <si>
    <t>2411090</t>
  </si>
  <si>
    <t>1092</t>
  </si>
  <si>
    <t>2411091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</si>
  <si>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</si>
  <si>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</si>
  <si>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1011100</t>
  </si>
  <si>
    <t>1011101</t>
  </si>
  <si>
    <t>1011102</t>
  </si>
  <si>
    <t>0611020</t>
  </si>
  <si>
    <t>Надання загальної середньої освіти за рахунок коштів місцевого бюджету</t>
  </si>
  <si>
    <t>0611022</t>
  </si>
  <si>
    <t>1022</t>
  </si>
  <si>
    <t>0611023</t>
  </si>
  <si>
    <t>1023</t>
  </si>
  <si>
    <t>0611025</t>
  </si>
  <si>
    <t>1025</t>
  </si>
  <si>
    <t>Надання загальної середньої освіти за рахунок коштів освітньої субвенції</t>
  </si>
  <si>
    <t>0611032</t>
  </si>
  <si>
    <t>1032</t>
  </si>
  <si>
    <t>0611033</t>
  </si>
  <si>
    <t>1033</t>
  </si>
  <si>
    <t>0611035</t>
  </si>
  <si>
    <t>1035</t>
  </si>
  <si>
    <t>0611091</t>
  </si>
  <si>
    <t>0611092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</si>
  <si>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</si>
  <si>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0611100</t>
  </si>
  <si>
    <t>0611101</t>
  </si>
  <si>
    <t>0611102</t>
  </si>
  <si>
    <t>Інші програми, заклади  та заходи у сфері освіти</t>
  </si>
  <si>
    <t>0611141</t>
  </si>
  <si>
    <t>1141</t>
  </si>
  <si>
    <t>0611142</t>
  </si>
  <si>
    <t>1142</t>
  </si>
  <si>
    <t>видатків обласного бюджету на 2022 рік</t>
  </si>
  <si>
    <t>Ірина МАЦЬКЕВИЧ</t>
  </si>
  <si>
    <t>0619310</t>
  </si>
  <si>
    <t>Субвенція з місцевого бюджету на здійснення переданих видатків у сфері освіти за рахунок коштів освітньої субвенції</t>
  </si>
  <si>
    <t>9210</t>
  </si>
  <si>
    <t>0819210</t>
  </si>
  <si>
    <t>Субвенція з місцевого бюджету 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</si>
  <si>
    <t>0819770</t>
  </si>
  <si>
    <t>оплату витрат, пов'язаних із похованням учасників бойових дій, осіб з інвалідністю внаслідок війни та постраждалих учасників Революції Гідності</t>
  </si>
  <si>
    <t>видатки на пільгове медичне обслуговування громадян, які постраждали внаслідок Чорнобильської катастрофи</t>
  </si>
  <si>
    <t>додаткові виплати ветеранам ОУН-УПА в сумі 3000,0 гривень на одну особу</t>
  </si>
  <si>
    <t>додаткові виплати бійцям-добровольцям, які брали участь у захисті територіальної цілісності та державного суверенітету на Сході України, з розрахунку 500,0 грн. на місяць на одну особу</t>
  </si>
  <si>
    <t>здійснення щомісячної виплати дітям до 18 років та неповнолітнім братам і сестрам загиблих під час Революції Гідності в розмірі прожиткового мінімуму, визначеного законом про Державний бюджет України на відповідний рік</t>
  </si>
  <si>
    <t>0919270</t>
  </si>
  <si>
    <t>2417130</t>
  </si>
  <si>
    <t>7130</t>
  </si>
  <si>
    <t>Здійснення заходів із землеустрою</t>
  </si>
  <si>
    <t>1917330</t>
  </si>
  <si>
    <t>2416084</t>
  </si>
  <si>
    <t>0210180</t>
  </si>
  <si>
    <t>0211120</t>
  </si>
  <si>
    <t>0210000</t>
  </si>
  <si>
    <t>Управління спорту та молодіжної політики облдержадміністрації</t>
  </si>
  <si>
    <t>1113133</t>
  </si>
  <si>
    <t>3133</t>
  </si>
  <si>
    <t>Інші заходи та заклади молодіжної політики</t>
  </si>
  <si>
    <t xml:space="preserve">доходи спец. фонду всього </t>
  </si>
  <si>
    <t>Департамент освіти і науки облдержадміністрації</t>
  </si>
  <si>
    <t>Баланс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</si>
</sst>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_-* #,##0\ _к_р_б_._-;\-* #,##0\ _к_р_б_._-;_-* &quot;-&quot;\ _к_р_б_._-;_-@_-"/>
    <numFmt numFmtId="190" formatCode="_-* #,##0.00\ _к_р_б_._-;\-* #,##0.00\ _к_р_б_._-;_-* &quot;-&quot;??\ _к_р_б_._-;_-@_-"/>
    <numFmt numFmtId="191" formatCode="General_)"/>
    <numFmt numFmtId="192" formatCode="#,##0.0_р_."/>
    <numFmt numFmtId="193" formatCode="#,##0_р_."/>
    <numFmt numFmtId="194" formatCode="&quot;Так&quot;;&quot;Так&quot;;&quot;Ні&quot;"/>
    <numFmt numFmtId="195" formatCode="&quot;Істина&quot;;&quot;Істина&quot;;&quot;Хибність&quot;"/>
    <numFmt numFmtId="196" formatCode="&quot;Увімк&quot;;&quot;Увімк&quot;;&quot;Вимк&quot;"/>
    <numFmt numFmtId="197" formatCode="0.000"/>
    <numFmt numFmtId="198" formatCode="0.0;[Red]0.0"/>
    <numFmt numFmtId="199" formatCode="[$-422]d\ mmmm\ yyyy&quot; р.&quot;"/>
    <numFmt numFmtId="200" formatCode="#,##0.0"/>
  </numFmts>
  <fonts count="57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Courier"/>
      <family val="3"/>
    </font>
    <font>
      <sz val="12"/>
      <name val="TimesET"/>
      <family val="0"/>
    </font>
    <font>
      <sz val="10"/>
      <name val="Times New Roman Cyr"/>
      <family val="1"/>
    </font>
    <font>
      <b/>
      <sz val="16"/>
      <name val="Times New Roman"/>
      <family val="1"/>
    </font>
    <font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 Cyr"/>
      <family val="0"/>
    </font>
    <font>
      <b/>
      <sz val="17"/>
      <name val="Times New Roman"/>
      <family val="1"/>
    </font>
    <font>
      <sz val="17"/>
      <name val="Times New Roman Cyr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7"/>
      <color indexed="8"/>
      <name val="Times New Roman Cyr"/>
      <family val="0"/>
    </font>
    <font>
      <sz val="10"/>
      <color indexed="8"/>
      <name val="Times New Roman Cyr"/>
      <family val="1"/>
    </font>
    <font>
      <sz val="17"/>
      <color indexed="8"/>
      <name val="Times New Roman"/>
      <family val="1"/>
    </font>
    <font>
      <sz val="17"/>
      <name val="Times New Roman"/>
      <family val="1"/>
    </font>
    <font>
      <i/>
      <sz val="10"/>
      <name val="Times New Roman"/>
      <family val="1"/>
    </font>
    <font>
      <i/>
      <sz val="14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b/>
      <sz val="14"/>
      <name val="Times New Roman"/>
      <family val="1"/>
    </font>
    <font>
      <b/>
      <sz val="16"/>
      <color indexed="12"/>
      <name val="Times New Roman"/>
      <family val="1"/>
    </font>
    <font>
      <b/>
      <sz val="14"/>
      <color indexed="12"/>
      <name val="Times New Roman"/>
      <family val="1"/>
    </font>
    <font>
      <sz val="16"/>
      <color indexed="12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color indexed="56"/>
      <name val="Times New Roman"/>
      <family val="1"/>
    </font>
    <font>
      <sz val="14"/>
      <color indexed="56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1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2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0" borderId="7" applyNumberFormat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191" fontId="3" fillId="0" borderId="0">
      <alignment/>
      <protection/>
    </xf>
    <xf numFmtId="191" fontId="3" fillId="0" borderId="0">
      <alignment/>
      <protection/>
    </xf>
    <xf numFmtId="191" fontId="3" fillId="0" borderId="0">
      <alignment/>
      <protection/>
    </xf>
    <xf numFmtId="191" fontId="3" fillId="0" borderId="0">
      <alignment/>
      <protection/>
    </xf>
    <xf numFmtId="0" fontId="11" fillId="0" borderId="0">
      <alignment/>
      <protection/>
    </xf>
    <xf numFmtId="191" fontId="3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" borderId="0" applyNumberFormat="0" applyBorder="0" applyAlignment="0" applyProtection="0"/>
    <xf numFmtId="0" fontId="0" fillId="22" borderId="9" applyNumberFormat="0" applyFont="0" applyAlignment="0" applyProtection="0"/>
    <xf numFmtId="0" fontId="49" fillId="21" borderId="10" applyNumberFormat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>
      <alignment/>
      <protection locked="0"/>
    </xf>
  </cellStyleXfs>
  <cellXfs count="208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188" fontId="13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88" fontId="7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6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188" fontId="6" fillId="0" borderId="0" xfId="0" applyNumberFormat="1" applyFont="1" applyFill="1" applyBorder="1" applyAlignment="1">
      <alignment/>
    </xf>
    <xf numFmtId="191" fontId="6" fillId="0" borderId="0" xfId="67" applyFont="1" applyFill="1" applyAlignment="1">
      <alignment vertical="center" wrapText="1"/>
      <protection/>
    </xf>
    <xf numFmtId="192" fontId="6" fillId="0" borderId="0" xfId="67" applyNumberFormat="1" applyFont="1" applyFill="1" applyAlignment="1">
      <alignment horizontal="right" vertical="center"/>
      <protection/>
    </xf>
    <xf numFmtId="0" fontId="6" fillId="0" borderId="0" xfId="68" applyFont="1" applyFill="1">
      <alignment/>
      <protection/>
    </xf>
    <xf numFmtId="191" fontId="6" fillId="0" borderId="0" xfId="67" applyFont="1" applyFill="1" applyAlignment="1">
      <alignment horizontal="center" vertical="center" wrapText="1"/>
      <protection/>
    </xf>
    <xf numFmtId="2" fontId="6" fillId="0" borderId="0" xfId="67" applyNumberFormat="1" applyFont="1" applyFill="1" applyAlignment="1">
      <alignment vertical="center" wrapText="1"/>
      <protection/>
    </xf>
    <xf numFmtId="0" fontId="15" fillId="0" borderId="0" xfId="68" applyFont="1" applyFill="1">
      <alignment/>
      <protection/>
    </xf>
    <xf numFmtId="192" fontId="6" fillId="0" borderId="0" xfId="0" applyNumberFormat="1" applyFont="1" applyFill="1" applyBorder="1" applyAlignment="1">
      <alignment horizontal="left"/>
    </xf>
    <xf numFmtId="188" fontId="15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left" vertical="center" wrapText="1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188" fontId="21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16" fillId="25" borderId="0" xfId="0" applyFont="1" applyFill="1" applyAlignment="1">
      <alignment/>
    </xf>
    <xf numFmtId="0" fontId="18" fillId="25" borderId="0" xfId="0" applyFont="1" applyFill="1" applyAlignment="1">
      <alignment/>
    </xf>
    <xf numFmtId="0" fontId="10" fillId="25" borderId="0" xfId="0" applyFont="1" applyFill="1" applyAlignment="1">
      <alignment/>
    </xf>
    <xf numFmtId="0" fontId="19" fillId="25" borderId="0" xfId="0" applyFont="1" applyFill="1" applyAlignment="1">
      <alignment/>
    </xf>
    <xf numFmtId="0" fontId="15" fillId="23" borderId="0" xfId="0" applyFont="1" applyFill="1" applyAlignment="1">
      <alignment/>
    </xf>
    <xf numFmtId="188" fontId="6" fillId="23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49" fontId="15" fillId="0" borderId="0" xfId="63" applyNumberFormat="1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13" fillId="25" borderId="0" xfId="0" applyFont="1" applyFill="1" applyAlignment="1">
      <alignment/>
    </xf>
    <xf numFmtId="0" fontId="13" fillId="0" borderId="0" xfId="0" applyFont="1" applyFill="1" applyAlignment="1">
      <alignment/>
    </xf>
    <xf numFmtId="188" fontId="13" fillId="0" borderId="0" xfId="0" applyNumberFormat="1" applyFont="1" applyFill="1" applyAlignment="1">
      <alignment/>
    </xf>
    <xf numFmtId="0" fontId="5" fillId="25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13" fillId="0" borderId="0" xfId="0" applyFont="1" applyFill="1" applyAlignment="1">
      <alignment/>
    </xf>
    <xf numFmtId="0" fontId="13" fillId="25" borderId="0" xfId="0" applyFont="1" applyFill="1" applyAlignment="1">
      <alignment/>
    </xf>
    <xf numFmtId="49" fontId="6" fillId="0" borderId="0" xfId="0" applyNumberFormat="1" applyFont="1" applyFill="1" applyAlignment="1">
      <alignment horizontal="left" vertical="center" wrapText="1"/>
    </xf>
    <xf numFmtId="4" fontId="6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188" fontId="23" fillId="0" borderId="0" xfId="0" applyNumberFormat="1" applyFont="1" applyFill="1" applyAlignment="1">
      <alignment/>
    </xf>
    <xf numFmtId="0" fontId="22" fillId="25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2" fillId="25" borderId="0" xfId="0" applyFont="1" applyFill="1" applyAlignment="1">
      <alignment wrapText="1"/>
    </xf>
    <xf numFmtId="0" fontId="12" fillId="25" borderId="0" xfId="0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0" fontId="6" fillId="0" borderId="0" xfId="66" applyFont="1" applyFill="1" applyAlignment="1">
      <alignment horizontal="left" wrapText="1"/>
      <protection/>
    </xf>
    <xf numFmtId="0" fontId="6" fillId="0" borderId="0" xfId="0" applyFont="1" applyFill="1" applyAlignment="1">
      <alignment horizontal="center"/>
    </xf>
    <xf numFmtId="188" fontId="6" fillId="24" borderId="0" xfId="0" applyNumberFormat="1" applyFont="1" applyFill="1" applyBorder="1" applyAlignment="1">
      <alignment/>
    </xf>
    <xf numFmtId="0" fontId="5" fillId="24" borderId="0" xfId="0" applyFont="1" applyFill="1" applyAlignment="1">
      <alignment/>
    </xf>
    <xf numFmtId="188" fontId="7" fillId="24" borderId="0" xfId="0" applyNumberFormat="1" applyFont="1" applyFill="1" applyAlignment="1">
      <alignment/>
    </xf>
    <xf numFmtId="0" fontId="15" fillId="25" borderId="0" xfId="0" applyFont="1" applyFill="1" applyAlignment="1">
      <alignment/>
    </xf>
    <xf numFmtId="0" fontId="6" fillId="0" borderId="0" xfId="68" applyFont="1" applyFill="1" applyBorder="1">
      <alignment/>
      <protection/>
    </xf>
    <xf numFmtId="188" fontId="6" fillId="0" borderId="0" xfId="68" applyNumberFormat="1" applyFont="1" applyFill="1" applyBorder="1">
      <alignment/>
      <protection/>
    </xf>
    <xf numFmtId="4" fontId="15" fillId="25" borderId="12" xfId="0" applyNumberFormat="1" applyFont="1" applyFill="1" applyBorder="1" applyAlignment="1">
      <alignment horizontal="right" wrapText="1"/>
    </xf>
    <xf numFmtId="49" fontId="26" fillId="25" borderId="12" xfId="0" applyNumberFormat="1" applyFont="1" applyFill="1" applyBorder="1" applyAlignment="1">
      <alignment horizontal="left" wrapText="1"/>
    </xf>
    <xf numFmtId="200" fontId="23" fillId="4" borderId="0" xfId="0" applyNumberFormat="1" applyFont="1" applyFill="1" applyAlignment="1">
      <alignment/>
    </xf>
    <xf numFmtId="0" fontId="6" fillId="24" borderId="14" xfId="0" applyFont="1" applyFill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 wrapText="1"/>
    </xf>
    <xf numFmtId="0" fontId="6" fillId="24" borderId="14" xfId="0" applyNumberFormat="1" applyFont="1" applyFill="1" applyBorder="1" applyAlignment="1" applyProtection="1">
      <alignment horizontal="center" vertical="center" wrapText="1"/>
      <protection/>
    </xf>
    <xf numFmtId="0" fontId="6" fillId="24" borderId="12" xfId="0" applyNumberFormat="1" applyFont="1" applyFill="1" applyBorder="1" applyAlignment="1" applyProtection="1">
      <alignment horizontal="center" vertical="center" wrapText="1"/>
      <protection/>
    </xf>
    <xf numFmtId="4" fontId="15" fillId="25" borderId="0" xfId="0" applyNumberFormat="1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center" vertical="center" wrapText="1"/>
    </xf>
    <xf numFmtId="3" fontId="26" fillId="25" borderId="12" xfId="0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/>
    </xf>
    <xf numFmtId="3" fontId="26" fillId="0" borderId="12" xfId="0" applyNumberFormat="1" applyFont="1" applyFill="1" applyBorder="1" applyAlignment="1">
      <alignment horizontal="right"/>
    </xf>
    <xf numFmtId="3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188" fontId="29" fillId="0" borderId="0" xfId="0" applyNumberFormat="1" applyFont="1" applyFill="1" applyAlignment="1">
      <alignment/>
    </xf>
    <xf numFmtId="188" fontId="27" fillId="0" borderId="0" xfId="67" applyNumberFormat="1" applyFont="1" applyFill="1" applyAlignment="1">
      <alignment vertical="center" wrapText="1"/>
      <protection/>
    </xf>
    <xf numFmtId="3" fontId="27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49" fontId="6" fillId="25" borderId="12" xfId="0" applyNumberFormat="1" applyFont="1" applyFill="1" applyBorder="1" applyAlignment="1">
      <alignment horizontal="center" vertical="center"/>
    </xf>
    <xf numFmtId="49" fontId="6" fillId="25" borderId="12" xfId="64" applyNumberFormat="1" applyFont="1" applyFill="1" applyBorder="1" applyAlignment="1" applyProtection="1">
      <alignment horizontal="left" vertical="center" wrapText="1"/>
      <protection/>
    </xf>
    <xf numFmtId="49" fontId="15" fillId="0" borderId="12" xfId="0" applyNumberFormat="1" applyFont="1" applyFill="1" applyBorder="1" applyAlignment="1">
      <alignment horizontal="center" vertical="center"/>
    </xf>
    <xf numFmtId="49" fontId="15" fillId="24" borderId="12" xfId="64" applyNumberFormat="1" applyFont="1" applyFill="1" applyBorder="1" applyAlignment="1" applyProtection="1">
      <alignment horizontal="left" vertical="center" wrapText="1"/>
      <protection/>
    </xf>
    <xf numFmtId="3" fontId="30" fillId="24" borderId="12" xfId="0" applyNumberFormat="1" applyFont="1" applyFill="1" applyBorder="1" applyAlignment="1">
      <alignment horizontal="right"/>
    </xf>
    <xf numFmtId="3" fontId="30" fillId="0" borderId="12" xfId="0" applyNumberFormat="1" applyFont="1" applyFill="1" applyBorder="1" applyAlignment="1">
      <alignment horizontal="right" wrapText="1"/>
    </xf>
    <xf numFmtId="3" fontId="30" fillId="24" borderId="12" xfId="0" applyNumberFormat="1" applyFont="1" applyFill="1" applyBorder="1" applyAlignment="1">
      <alignment horizontal="right" wrapText="1"/>
    </xf>
    <xf numFmtId="3" fontId="30" fillId="0" borderId="0" xfId="0" applyNumberFormat="1" applyFont="1" applyFill="1" applyAlignment="1">
      <alignment/>
    </xf>
    <xf numFmtId="3" fontId="30" fillId="0" borderId="12" xfId="0" applyNumberFormat="1" applyFont="1" applyFill="1" applyBorder="1" applyAlignment="1">
      <alignment horizontal="right"/>
    </xf>
    <xf numFmtId="49" fontId="6" fillId="25" borderId="12" xfId="0" applyNumberFormat="1" applyFont="1" applyFill="1" applyBorder="1" applyAlignment="1">
      <alignment horizontal="center" vertical="center" wrapText="1"/>
    </xf>
    <xf numFmtId="49" fontId="6" fillId="25" borderId="12" xfId="65" applyNumberFormat="1" applyFont="1" applyFill="1" applyBorder="1" applyAlignment="1" applyProtection="1">
      <alignment horizontal="left" vertical="center" wrapText="1"/>
      <protection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24" borderId="12" xfId="0" applyNumberFormat="1" applyFont="1" applyFill="1" applyBorder="1" applyAlignment="1">
      <alignment horizontal="left" vertical="center" wrapText="1"/>
    </xf>
    <xf numFmtId="49" fontId="6" fillId="25" borderId="12" xfId="62" applyNumberFormat="1" applyFont="1" applyFill="1" applyBorder="1" applyAlignment="1" applyProtection="1">
      <alignment horizontal="left" vertical="center" wrapText="1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49" fontId="15" fillId="0" borderId="12" xfId="62" applyNumberFormat="1" applyFont="1" applyFill="1" applyBorder="1" applyAlignment="1" applyProtection="1">
      <alignment horizontal="left" vertical="center" wrapText="1"/>
      <protection/>
    </xf>
    <xf numFmtId="49" fontId="6" fillId="25" borderId="12" xfId="62" applyNumberFormat="1" applyFont="1" applyFill="1" applyBorder="1" applyAlignment="1">
      <alignment horizontal="left" vertical="center" wrapText="1"/>
      <protection/>
    </xf>
    <xf numFmtId="3" fontId="26" fillId="25" borderId="12" xfId="0" applyNumberFormat="1" applyFont="1" applyFill="1" applyBorder="1" applyAlignment="1">
      <alignment horizontal="right" wrapText="1"/>
    </xf>
    <xf numFmtId="49" fontId="6" fillId="0" borderId="12" xfId="0" applyNumberFormat="1" applyFont="1" applyFill="1" applyBorder="1" applyAlignment="1">
      <alignment horizontal="center" vertical="center"/>
    </xf>
    <xf numFmtId="49" fontId="15" fillId="24" borderId="12" xfId="65" applyNumberFormat="1" applyFont="1" applyFill="1" applyBorder="1" applyAlignment="1">
      <alignment horizontal="left" vertical="center" wrapText="1"/>
      <protection/>
    </xf>
    <xf numFmtId="49" fontId="15" fillId="0" borderId="12" xfId="65" applyNumberFormat="1" applyFont="1" applyFill="1" applyBorder="1" applyAlignment="1">
      <alignment horizontal="left" vertical="center" wrapText="1"/>
      <protection/>
    </xf>
    <xf numFmtId="49" fontId="15" fillId="0" borderId="12" xfId="62" applyNumberFormat="1" applyFont="1" applyFill="1" applyBorder="1" applyAlignment="1">
      <alignment horizontal="left" vertical="center" wrapText="1"/>
      <protection/>
    </xf>
    <xf numFmtId="49" fontId="15" fillId="24" borderId="12" xfId="65" applyNumberFormat="1" applyFont="1" applyFill="1" applyBorder="1" applyAlignment="1" applyProtection="1">
      <alignment horizontal="left" vertical="center" wrapText="1"/>
      <protection/>
    </xf>
    <xf numFmtId="49" fontId="31" fillId="0" borderId="12" xfId="0" applyNumberFormat="1" applyFont="1" applyFill="1" applyBorder="1" applyAlignment="1">
      <alignment horizontal="center" vertical="center"/>
    </xf>
    <xf numFmtId="49" fontId="15" fillId="24" borderId="12" xfId="62" applyNumberFormat="1" applyFont="1" applyFill="1" applyBorder="1" applyAlignment="1" applyProtection="1">
      <alignment horizontal="left" vertical="center" wrapText="1"/>
      <protection/>
    </xf>
    <xf numFmtId="49" fontId="6" fillId="0" borderId="12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wrapText="1"/>
    </xf>
    <xf numFmtId="0" fontId="15" fillId="0" borderId="12" xfId="0" applyNumberFormat="1" applyFont="1" applyBorder="1" applyAlignment="1">
      <alignment wrapText="1"/>
    </xf>
    <xf numFmtId="49" fontId="15" fillId="24" borderId="12" xfId="62" applyNumberFormat="1" applyFont="1" applyFill="1" applyBorder="1" applyAlignment="1">
      <alignment horizontal="left" vertical="center" wrapText="1"/>
      <protection/>
    </xf>
    <xf numFmtId="0" fontId="15" fillId="0" borderId="12" xfId="0" applyFont="1" applyBorder="1" applyAlignment="1">
      <alignment wrapText="1"/>
    </xf>
    <xf numFmtId="191" fontId="15" fillId="0" borderId="12" xfId="62" applyFont="1" applyFill="1" applyBorder="1" applyAlignment="1">
      <alignment horizontal="left" wrapText="1"/>
      <protection/>
    </xf>
    <xf numFmtId="191" fontId="15" fillId="0" borderId="12" xfId="62" applyFont="1" applyFill="1" applyBorder="1" applyAlignment="1">
      <alignment horizontal="justify" wrapText="1"/>
      <protection/>
    </xf>
    <xf numFmtId="191" fontId="15" fillId="0" borderId="12" xfId="62" applyFont="1" applyFill="1" applyBorder="1" applyAlignment="1" applyProtection="1">
      <alignment horizontal="justify" wrapText="1"/>
      <protection/>
    </xf>
    <xf numFmtId="3" fontId="26" fillId="24" borderId="12" xfId="0" applyNumberFormat="1" applyFont="1" applyFill="1" applyBorder="1" applyAlignment="1">
      <alignment horizontal="right"/>
    </xf>
    <xf numFmtId="49" fontId="15" fillId="0" borderId="12" xfId="65" applyNumberFormat="1" applyFont="1" applyFill="1" applyBorder="1" applyAlignment="1" applyProtection="1">
      <alignment horizontal="left" vertical="center" wrapText="1"/>
      <protection/>
    </xf>
    <xf numFmtId="3" fontId="32" fillId="0" borderId="12" xfId="0" applyNumberFormat="1" applyFont="1" applyFill="1" applyBorder="1" applyAlignment="1">
      <alignment horizontal="right"/>
    </xf>
    <xf numFmtId="49" fontId="6" fillId="25" borderId="12" xfId="0" applyNumberFormat="1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49" fontId="33" fillId="24" borderId="12" xfId="0" applyNumberFormat="1" applyFont="1" applyFill="1" applyBorder="1" applyAlignment="1">
      <alignment horizontal="left" vertical="center" wrapText="1"/>
    </xf>
    <xf numFmtId="3" fontId="34" fillId="23" borderId="12" xfId="0" applyNumberFormat="1" applyFont="1" applyFill="1" applyBorder="1" applyAlignment="1">
      <alignment horizontal="right"/>
    </xf>
    <xf numFmtId="3" fontId="34" fillId="24" borderId="12" xfId="0" applyNumberFormat="1" applyFont="1" applyFill="1" applyBorder="1" applyAlignment="1">
      <alignment horizontal="right"/>
    </xf>
    <xf numFmtId="3" fontId="32" fillId="24" borderId="12" xfId="0" applyNumberFormat="1" applyFont="1" applyFill="1" applyBorder="1" applyAlignment="1">
      <alignment horizontal="right"/>
    </xf>
    <xf numFmtId="49" fontId="6" fillId="0" borderId="12" xfId="65" applyNumberFormat="1" applyFont="1" applyFill="1" applyBorder="1" applyAlignment="1" applyProtection="1">
      <alignment horizontal="left" vertical="center" wrapText="1"/>
      <protection/>
    </xf>
    <xf numFmtId="0" fontId="6" fillId="0" borderId="12" xfId="65" applyNumberFormat="1" applyFont="1" applyFill="1" applyBorder="1" applyAlignment="1" applyProtection="1">
      <alignment horizontal="left" vertical="center" wrapText="1"/>
      <protection/>
    </xf>
    <xf numFmtId="3" fontId="26" fillId="0" borderId="12" xfId="0" applyNumberFormat="1" applyFont="1" applyFill="1" applyBorder="1" applyAlignment="1">
      <alignment horizontal="right" wrapText="1"/>
    </xf>
    <xf numFmtId="3" fontId="30" fillId="24" borderId="12" xfId="0" applyNumberFormat="1" applyFont="1" applyFill="1" applyBorder="1" applyAlignment="1">
      <alignment/>
    </xf>
    <xf numFmtId="49" fontId="6" fillId="24" borderId="12" xfId="0" applyNumberFormat="1" applyFont="1" applyFill="1" applyBorder="1" applyAlignment="1">
      <alignment horizontal="center" vertical="center"/>
    </xf>
    <xf numFmtId="49" fontId="6" fillId="24" borderId="12" xfId="0" applyNumberFormat="1" applyFont="1" applyFill="1" applyBorder="1" applyAlignment="1">
      <alignment horizontal="center" vertical="center" wrapText="1"/>
    </xf>
    <xf numFmtId="49" fontId="31" fillId="24" borderId="12" xfId="0" applyNumberFormat="1" applyFont="1" applyFill="1" applyBorder="1" applyAlignment="1">
      <alignment horizontal="left" vertical="center" wrapText="1"/>
    </xf>
    <xf numFmtId="0" fontId="15" fillId="24" borderId="12" xfId="62" applyNumberFormat="1" applyFont="1" applyFill="1" applyBorder="1" applyAlignment="1">
      <alignment horizontal="left" vertical="center" wrapText="1"/>
      <protection/>
    </xf>
    <xf numFmtId="0" fontId="15" fillId="24" borderId="12" xfId="0" applyNumberFormat="1" applyFont="1" applyFill="1" applyBorder="1" applyAlignment="1">
      <alignment horizontal="left" vertical="center" wrapText="1"/>
    </xf>
    <xf numFmtId="49" fontId="26" fillId="25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3" fontId="53" fillId="25" borderId="12" xfId="0" applyNumberFormat="1" applyFont="1" applyFill="1" applyBorder="1" applyAlignment="1">
      <alignment horizontal="right"/>
    </xf>
    <xf numFmtId="3" fontId="54" fillId="24" borderId="12" xfId="0" applyNumberFormat="1" applyFont="1" applyFill="1" applyBorder="1" applyAlignment="1">
      <alignment horizontal="right" wrapText="1"/>
    </xf>
    <xf numFmtId="3" fontId="54" fillId="0" borderId="12" xfId="0" applyNumberFormat="1" applyFont="1" applyFill="1" applyBorder="1" applyAlignment="1">
      <alignment horizontal="right" wrapText="1"/>
    </xf>
    <xf numFmtId="0" fontId="6" fillId="0" borderId="12" xfId="0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15" fillId="24" borderId="12" xfId="62" applyNumberFormat="1" applyFont="1" applyFill="1" applyBorder="1" applyAlignment="1" applyProtection="1">
      <alignment horizontal="left" vertical="center" wrapText="1"/>
      <protection/>
    </xf>
    <xf numFmtId="3" fontId="30" fillId="24" borderId="12" xfId="0" applyNumberFormat="1" applyFont="1" applyFill="1" applyBorder="1" applyAlignment="1">
      <alignment horizontal="right"/>
    </xf>
    <xf numFmtId="3" fontId="30" fillId="0" borderId="12" xfId="0" applyNumberFormat="1" applyFont="1" applyFill="1" applyBorder="1" applyAlignment="1">
      <alignment horizontal="right"/>
    </xf>
    <xf numFmtId="3" fontId="26" fillId="25" borderId="12" xfId="0" applyNumberFormat="1" applyFont="1" applyFill="1" applyBorder="1" applyAlignment="1">
      <alignment horizontal="right"/>
    </xf>
    <xf numFmtId="3" fontId="30" fillId="0" borderId="12" xfId="0" applyNumberFormat="1" applyFont="1" applyFill="1" applyBorder="1" applyAlignment="1">
      <alignment horizontal="right" wrapText="1"/>
    </xf>
    <xf numFmtId="3" fontId="30" fillId="24" borderId="12" xfId="0" applyNumberFormat="1" applyFont="1" applyFill="1" applyBorder="1" applyAlignment="1">
      <alignment horizontal="right" wrapText="1"/>
    </xf>
    <xf numFmtId="49" fontId="31" fillId="25" borderId="1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15" fillId="0" borderId="12" xfId="62" applyNumberFormat="1" applyFont="1" applyFill="1" applyBorder="1" applyAlignment="1">
      <alignment horizontal="left" vertical="center" wrapText="1"/>
      <protection/>
    </xf>
    <xf numFmtId="191" fontId="15" fillId="0" borderId="12" xfId="62" applyFont="1" applyFill="1" applyBorder="1" applyAlignment="1">
      <alignment horizontal="justify" wrapText="1"/>
      <protection/>
    </xf>
    <xf numFmtId="191" fontId="15" fillId="0" borderId="12" xfId="62" applyFont="1" applyFill="1" applyBorder="1" applyAlignment="1" applyProtection="1">
      <alignment horizontal="justify" wrapText="1"/>
      <protection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 wrapText="1"/>
    </xf>
    <xf numFmtId="0" fontId="15" fillId="24" borderId="12" xfId="62" applyNumberFormat="1" applyFont="1" applyFill="1" applyBorder="1" applyAlignment="1" applyProtection="1">
      <alignment horizontal="left" vertical="center" wrapText="1"/>
      <protection/>
    </xf>
    <xf numFmtId="49" fontId="6" fillId="24" borderId="12" xfId="0" applyNumberFormat="1" applyFont="1" applyFill="1" applyBorder="1" applyAlignment="1">
      <alignment horizontal="center" vertical="center"/>
    </xf>
    <xf numFmtId="49" fontId="15" fillId="0" borderId="12" xfId="62" applyNumberFormat="1" applyFont="1" applyFill="1" applyBorder="1" applyAlignment="1" applyProtection="1">
      <alignment horizontal="left" vertical="center" wrapText="1"/>
      <protection/>
    </xf>
    <xf numFmtId="49" fontId="15" fillId="24" borderId="12" xfId="65" applyNumberFormat="1" applyFont="1" applyFill="1" applyBorder="1" applyAlignment="1" applyProtection="1">
      <alignment horizontal="left" vertical="center" wrapText="1"/>
      <protection/>
    </xf>
    <xf numFmtId="4" fontId="15" fillId="25" borderId="11" xfId="0" applyNumberFormat="1" applyFont="1" applyFill="1" applyBorder="1" applyAlignment="1">
      <alignment horizontal="right" wrapText="1"/>
    </xf>
    <xf numFmtId="0" fontId="6" fillId="24" borderId="0" xfId="66" applyFont="1" applyFill="1" applyBorder="1" applyAlignment="1">
      <alignment wrapText="1"/>
      <protection/>
    </xf>
    <xf numFmtId="0" fontId="6" fillId="24" borderId="0" xfId="66" applyFont="1" applyFill="1" applyBorder="1" applyAlignment="1">
      <alignment horizontal="left" wrapText="1"/>
      <protection/>
    </xf>
    <xf numFmtId="188" fontId="6" fillId="24" borderId="0" xfId="67" applyNumberFormat="1" applyFont="1" applyFill="1" applyBorder="1" applyAlignment="1">
      <alignment vertical="center" wrapText="1"/>
      <protection/>
    </xf>
    <xf numFmtId="191" fontId="6" fillId="0" borderId="0" xfId="67" applyFont="1" applyFill="1" applyBorder="1" applyAlignment="1">
      <alignment vertical="center" wrapText="1"/>
      <protection/>
    </xf>
    <xf numFmtId="191" fontId="6" fillId="24" borderId="0" xfId="67" applyFont="1" applyFill="1" applyBorder="1" applyAlignment="1">
      <alignment vertical="center" wrapText="1"/>
      <protection/>
    </xf>
    <xf numFmtId="49" fontId="26" fillId="0" borderId="12" xfId="0" applyNumberFormat="1" applyFont="1" applyFill="1" applyBorder="1" applyAlignment="1">
      <alignment horizontal="center" vertical="center"/>
    </xf>
    <xf numFmtId="49" fontId="26" fillId="24" borderId="12" xfId="0" applyNumberFormat="1" applyFont="1" applyFill="1" applyBorder="1" applyAlignment="1">
      <alignment horizontal="left" vertical="center" wrapText="1"/>
    </xf>
    <xf numFmtId="3" fontId="26" fillId="0" borderId="12" xfId="0" applyNumberFormat="1" applyFont="1" applyFill="1" applyBorder="1" applyAlignment="1">
      <alignment horizontal="right"/>
    </xf>
    <xf numFmtId="3" fontId="26" fillId="24" borderId="12" xfId="0" applyNumberFormat="1" applyFont="1" applyFill="1" applyBorder="1" applyAlignment="1">
      <alignment horizontal="right" wrapText="1"/>
    </xf>
    <xf numFmtId="3" fontId="26" fillId="24" borderId="12" xfId="0" applyNumberFormat="1" applyFont="1" applyFill="1" applyBorder="1" applyAlignment="1">
      <alignment horizontal="right"/>
    </xf>
    <xf numFmtId="0" fontId="55" fillId="0" borderId="0" xfId="0" applyFont="1" applyFill="1" applyAlignment="1">
      <alignment/>
    </xf>
    <xf numFmtId="3" fontId="56" fillId="0" borderId="0" xfId="0" applyNumberFormat="1" applyFont="1" applyFill="1" applyAlignment="1">
      <alignment/>
    </xf>
    <xf numFmtId="3" fontId="30" fillId="25" borderId="12" xfId="0" applyNumberFormat="1" applyFont="1" applyFill="1" applyBorder="1" applyAlignment="1">
      <alignment horizontal="right" wrapText="1"/>
    </xf>
    <xf numFmtId="0" fontId="56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35" fillId="0" borderId="0" xfId="0" applyFont="1" applyFill="1" applyAlignment="1">
      <alignment horizontal="left"/>
    </xf>
    <xf numFmtId="49" fontId="2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6" fillId="24" borderId="15" xfId="0" applyNumberFormat="1" applyFont="1" applyFill="1" applyBorder="1" applyAlignment="1" applyProtection="1">
      <alignment horizontal="center" vertical="center" wrapText="1"/>
      <protection/>
    </xf>
    <xf numFmtId="0" fontId="6" fillId="24" borderId="14" xfId="0" applyNumberFormat="1" applyFont="1" applyFill="1" applyBorder="1" applyAlignment="1" applyProtection="1">
      <alignment horizontal="center" vertical="center" wrapText="1"/>
      <protection/>
    </xf>
    <xf numFmtId="0" fontId="6" fillId="24" borderId="16" xfId="0" applyFont="1" applyFill="1" applyBorder="1" applyAlignment="1">
      <alignment horizontal="center" wrapText="1"/>
    </xf>
    <xf numFmtId="0" fontId="6" fillId="24" borderId="13" xfId="0" applyFont="1" applyFill="1" applyBorder="1" applyAlignment="1">
      <alignment horizontal="center" wrapText="1"/>
    </xf>
    <xf numFmtId="0" fontId="6" fillId="24" borderId="17" xfId="0" applyFont="1" applyFill="1" applyBorder="1" applyAlignment="1">
      <alignment horizontal="center" wrapText="1"/>
    </xf>
    <xf numFmtId="0" fontId="6" fillId="24" borderId="18" xfId="0" applyFont="1" applyFill="1" applyBorder="1" applyAlignment="1">
      <alignment horizont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 applyProtection="1">
      <alignment horizontal="center" vertical="center" wrapText="1"/>
      <protection/>
    </xf>
    <xf numFmtId="0" fontId="6" fillId="25" borderId="11" xfId="0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6" fillId="24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192" fontId="6" fillId="0" borderId="0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91" fontId="6" fillId="0" borderId="0" xfId="67" applyFont="1" applyFill="1" applyAlignment="1">
      <alignment horizontal="center" vertical="center" wrapText="1"/>
      <protection/>
    </xf>
    <xf numFmtId="49" fontId="6" fillId="0" borderId="0" xfId="0" applyNumberFormat="1" applyFont="1" applyFill="1" applyAlignment="1">
      <alignment horizontal="left" vertical="center"/>
    </xf>
    <xf numFmtId="0" fontId="6" fillId="0" borderId="0" xfId="66" applyFont="1" applyFill="1" applyAlignment="1">
      <alignment horizontal="left" wrapText="1"/>
      <protection/>
    </xf>
  </cellXfs>
  <cellStyles count="68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– Акцентування1" xfId="24"/>
    <cellStyle name="20% – Акцентування2" xfId="25"/>
    <cellStyle name="20% – Акцентування3" xfId="26"/>
    <cellStyle name="20% – Акцентування4" xfId="27"/>
    <cellStyle name="20% – Акцентування5" xfId="28"/>
    <cellStyle name="20% – Акцентування6" xfId="29"/>
    <cellStyle name="40% – Акцентування1" xfId="30"/>
    <cellStyle name="40% – Акцентування2" xfId="31"/>
    <cellStyle name="40% – Акцентування3" xfId="32"/>
    <cellStyle name="40% – Акцентування4" xfId="33"/>
    <cellStyle name="40% – Акцентування5" xfId="34"/>
    <cellStyle name="40% – Акцентування6" xfId="35"/>
    <cellStyle name="60% – Акцентування1" xfId="36"/>
    <cellStyle name="60% – Акцентування2" xfId="37"/>
    <cellStyle name="60% – Акцентування3" xfId="38"/>
    <cellStyle name="60% – Акцентування4" xfId="39"/>
    <cellStyle name="60% – Акцентування5" xfId="40"/>
    <cellStyle name="60% – Акцентування6" xfId="41"/>
    <cellStyle name="Акцентування1" xfId="42"/>
    <cellStyle name="Акцентування2" xfId="43"/>
    <cellStyle name="Акцентування3" xfId="44"/>
    <cellStyle name="Акцентування4" xfId="45"/>
    <cellStyle name="Акцентування5" xfId="46"/>
    <cellStyle name="Акцентування6" xfId="47"/>
    <cellStyle name="Ввід" xfId="48"/>
    <cellStyle name="Percent" xfId="49"/>
    <cellStyle name="Hyperlink" xfId="50"/>
    <cellStyle name="Currency" xfId="51"/>
    <cellStyle name="Currency [0]" xfId="52"/>
    <cellStyle name="Добре" xfId="53"/>
    <cellStyle name="Заголовок 1" xfId="54"/>
    <cellStyle name="Заголовок 2" xfId="55"/>
    <cellStyle name="Заголовок 3" xfId="56"/>
    <cellStyle name="Заголовок 4" xfId="57"/>
    <cellStyle name="Зв'язана клітинка" xfId="58"/>
    <cellStyle name="Контрольна клітинка" xfId="59"/>
    <cellStyle name="Назва" xfId="60"/>
    <cellStyle name="Обчислення" xfId="61"/>
    <cellStyle name="Обычный_osvita" xfId="62"/>
    <cellStyle name="Обычный_oxorona" xfId="63"/>
    <cellStyle name="Обычный_pravoox_11" xfId="64"/>
    <cellStyle name="Обычный_Sport" xfId="65"/>
    <cellStyle name="Обычный_Додатки до сесії останні" xfId="66"/>
    <cellStyle name="Обычный_Додаток_доходи_останній" xfId="67"/>
    <cellStyle name="Обычный_Обласний 2002(ф-ція) (д) " xfId="68"/>
    <cellStyle name="Followed Hyperlink" xfId="69"/>
    <cellStyle name="Підсумок" xfId="70"/>
    <cellStyle name="Поганий" xfId="71"/>
    <cellStyle name="Примітка" xfId="72"/>
    <cellStyle name="Результат" xfId="73"/>
    <cellStyle name="Середній" xfId="74"/>
    <cellStyle name="Текст попередження" xfId="75"/>
    <cellStyle name="Текст пояснення" xfId="76"/>
    <cellStyle name="Тысячи [0]_Операт.дані" xfId="77"/>
    <cellStyle name="Тысячи_Операт.дані" xfId="78"/>
    <cellStyle name="Comma" xfId="79"/>
    <cellStyle name="Comma [0]" xfId="80"/>
    <cellStyle name="Џђћ–…ќ’ќ›‰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CB318"/>
  <sheetViews>
    <sheetView showZeros="0" tabSelected="1" zoomScale="60" zoomScaleNormal="60" zoomScalePageLayoutView="0" workbookViewId="0" topLeftCell="A10">
      <pane xSplit="4" ySplit="3" topLeftCell="E13" activePane="bottomRight" state="frozen"/>
      <selection pane="topLeft" activeCell="A10" sqref="A10"/>
      <selection pane="topRight" activeCell="E10" sqref="E10"/>
      <selection pane="bottomLeft" activeCell="A13" sqref="A13"/>
      <selection pane="bottomRight" activeCell="K169" sqref="K169"/>
    </sheetView>
  </sheetViews>
  <sheetFormatPr defaultColWidth="9.125" defaultRowHeight="12.75"/>
  <cols>
    <col min="1" max="1" width="17.25390625" style="10" customWidth="1"/>
    <col min="2" max="2" width="20.00390625" style="10" customWidth="1"/>
    <col min="3" max="3" width="24.375" style="10" customWidth="1"/>
    <col min="4" max="4" width="73.875" style="26" customWidth="1"/>
    <col min="5" max="5" width="20.625" style="37" customWidth="1"/>
    <col min="6" max="6" width="18.375" style="37" customWidth="1"/>
    <col min="7" max="7" width="15.625" style="11" customWidth="1"/>
    <col min="8" max="8" width="16.50390625" style="11" customWidth="1"/>
    <col min="9" max="9" width="13.875" style="11" customWidth="1"/>
    <col min="10" max="10" width="18.125" style="37" customWidth="1"/>
    <col min="11" max="11" width="15.625" style="37" customWidth="1"/>
    <col min="12" max="12" width="17.625" style="11" customWidth="1"/>
    <col min="13" max="13" width="12.00390625" style="11" customWidth="1"/>
    <col min="14" max="14" width="16.625" style="11" customWidth="1"/>
    <col min="15" max="15" width="14.50390625" style="11" customWidth="1"/>
    <col min="16" max="16" width="19.00390625" style="37" customWidth="1"/>
    <col min="17" max="17" width="1.625" style="3" customWidth="1"/>
    <col min="18" max="18" width="19.875" style="3" customWidth="1"/>
    <col min="19" max="19" width="18.125" style="3" customWidth="1"/>
    <col min="20" max="80" width="9.125" style="3" customWidth="1"/>
    <col min="81" max="16384" width="9.125" style="1" customWidth="1"/>
  </cols>
  <sheetData>
    <row r="1" spans="5:16" ht="22.5">
      <c r="E1" s="11"/>
      <c r="F1" s="11"/>
      <c r="J1" s="11"/>
      <c r="K1" s="11"/>
      <c r="N1" s="179" t="s">
        <v>270</v>
      </c>
      <c r="O1" s="179"/>
      <c r="P1" s="179"/>
    </row>
    <row r="2" spans="5:16" ht="22.5">
      <c r="E2" s="11"/>
      <c r="F2" s="11"/>
      <c r="J2" s="11"/>
      <c r="K2" s="11"/>
      <c r="M2" s="39"/>
      <c r="N2" s="179" t="s">
        <v>0</v>
      </c>
      <c r="O2" s="179"/>
      <c r="P2" s="179"/>
    </row>
    <row r="3" spans="5:16" ht="22.5">
      <c r="E3" s="11"/>
      <c r="F3" s="11"/>
      <c r="J3" s="11"/>
      <c r="K3" s="11"/>
      <c r="M3" s="39"/>
      <c r="N3" s="179" t="s">
        <v>278</v>
      </c>
      <c r="O3" s="179"/>
      <c r="P3" s="179"/>
    </row>
    <row r="4" spans="5:16" ht="21.75" customHeight="1">
      <c r="E4" s="11"/>
      <c r="F4" s="11"/>
      <c r="J4" s="11"/>
      <c r="K4" s="11"/>
      <c r="M4" s="181"/>
      <c r="N4" s="181"/>
      <c r="O4" s="40"/>
      <c r="P4" s="11"/>
    </row>
    <row r="5" spans="1:16" ht="30.75" customHeight="1">
      <c r="A5" s="180" t="s">
        <v>32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</row>
    <row r="6" spans="1:16" ht="33" customHeight="1">
      <c r="A6" s="182" t="s">
        <v>379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</row>
    <row r="7" spans="4:16" ht="23.25" customHeight="1">
      <c r="D7" s="41"/>
      <c r="E7" s="11"/>
      <c r="F7" s="11"/>
      <c r="J7" s="11"/>
      <c r="K7" s="11"/>
      <c r="N7" s="42"/>
      <c r="O7" s="42"/>
      <c r="P7" s="63" t="s">
        <v>277</v>
      </c>
    </row>
    <row r="8" spans="1:16" ht="32.25" customHeight="1">
      <c r="A8" s="183" t="s">
        <v>321</v>
      </c>
      <c r="B8" s="183" t="s">
        <v>322</v>
      </c>
      <c r="C8" s="183" t="s">
        <v>271</v>
      </c>
      <c r="D8" s="193" t="s">
        <v>272</v>
      </c>
      <c r="E8" s="197" t="s">
        <v>28</v>
      </c>
      <c r="F8" s="198"/>
      <c r="G8" s="198"/>
      <c r="H8" s="198"/>
      <c r="I8" s="199"/>
      <c r="J8" s="197" t="s">
        <v>30</v>
      </c>
      <c r="K8" s="198"/>
      <c r="L8" s="198"/>
      <c r="M8" s="198"/>
      <c r="N8" s="198"/>
      <c r="O8" s="198"/>
      <c r="P8" s="194" t="s">
        <v>31</v>
      </c>
    </row>
    <row r="9" spans="1:16" ht="10.5" customHeight="1">
      <c r="A9" s="184"/>
      <c r="B9" s="184"/>
      <c r="C9" s="184"/>
      <c r="D9" s="193"/>
      <c r="E9" s="194" t="s">
        <v>273</v>
      </c>
      <c r="F9" s="190" t="s">
        <v>29</v>
      </c>
      <c r="G9" s="186" t="s">
        <v>4</v>
      </c>
      <c r="H9" s="187"/>
      <c r="I9" s="190" t="s">
        <v>274</v>
      </c>
      <c r="J9" s="194" t="s">
        <v>273</v>
      </c>
      <c r="K9" s="202" t="s">
        <v>275</v>
      </c>
      <c r="L9" s="190" t="s">
        <v>29</v>
      </c>
      <c r="M9" s="186" t="s">
        <v>4</v>
      </c>
      <c r="N9" s="187"/>
      <c r="O9" s="190" t="s">
        <v>276</v>
      </c>
      <c r="P9" s="195"/>
    </row>
    <row r="10" spans="1:16" ht="15.75" customHeight="1">
      <c r="A10" s="184"/>
      <c r="B10" s="184"/>
      <c r="C10" s="184"/>
      <c r="D10" s="193"/>
      <c r="E10" s="195"/>
      <c r="F10" s="191"/>
      <c r="G10" s="188"/>
      <c r="H10" s="189"/>
      <c r="I10" s="191"/>
      <c r="J10" s="195"/>
      <c r="K10" s="203"/>
      <c r="L10" s="191"/>
      <c r="M10" s="188"/>
      <c r="N10" s="189"/>
      <c r="O10" s="191"/>
      <c r="P10" s="195"/>
    </row>
    <row r="11" spans="1:16" ht="221.25" customHeight="1">
      <c r="A11" s="185"/>
      <c r="B11" s="185"/>
      <c r="C11" s="185"/>
      <c r="D11" s="193"/>
      <c r="E11" s="196"/>
      <c r="F11" s="192"/>
      <c r="G11" s="13" t="s">
        <v>5</v>
      </c>
      <c r="H11" s="13" t="s">
        <v>6</v>
      </c>
      <c r="I11" s="192"/>
      <c r="J11" s="196"/>
      <c r="K11" s="204"/>
      <c r="L11" s="192"/>
      <c r="M11" s="12" t="s">
        <v>5</v>
      </c>
      <c r="N11" s="14" t="s">
        <v>6</v>
      </c>
      <c r="O11" s="192"/>
      <c r="P11" s="196"/>
    </row>
    <row r="12" spans="1:16" ht="24.75" customHeight="1">
      <c r="A12" s="75">
        <v>1</v>
      </c>
      <c r="B12" s="75">
        <v>2</v>
      </c>
      <c r="C12" s="75">
        <v>3</v>
      </c>
      <c r="D12" s="76">
        <v>4</v>
      </c>
      <c r="E12" s="74">
        <v>5</v>
      </c>
      <c r="F12" s="73">
        <v>6</v>
      </c>
      <c r="G12" s="13">
        <v>7</v>
      </c>
      <c r="H12" s="13">
        <v>8</v>
      </c>
      <c r="I12" s="73">
        <v>9</v>
      </c>
      <c r="J12" s="74">
        <v>10</v>
      </c>
      <c r="K12" s="78">
        <v>11</v>
      </c>
      <c r="L12" s="73">
        <v>12</v>
      </c>
      <c r="M12" s="12">
        <v>13</v>
      </c>
      <c r="N12" s="14">
        <v>14</v>
      </c>
      <c r="O12" s="73">
        <v>15</v>
      </c>
      <c r="P12" s="74">
        <v>16</v>
      </c>
    </row>
    <row r="13" spans="1:31" s="51" customFormat="1" ht="30" customHeight="1">
      <c r="A13" s="88" t="s">
        <v>13</v>
      </c>
      <c r="B13" s="88"/>
      <c r="C13" s="88"/>
      <c r="D13" s="89" t="s">
        <v>2</v>
      </c>
      <c r="E13" s="79">
        <f>E14</f>
        <v>98778900</v>
      </c>
      <c r="F13" s="79">
        <f>F14</f>
        <v>98778900</v>
      </c>
      <c r="G13" s="79">
        <f>G14</f>
        <v>28963400</v>
      </c>
      <c r="H13" s="79">
        <f>H14</f>
        <v>623000</v>
      </c>
      <c r="I13" s="79">
        <f>I14</f>
        <v>0</v>
      </c>
      <c r="J13" s="79">
        <f>L13+O13</f>
        <v>1460000</v>
      </c>
      <c r="K13" s="79">
        <f>K14</f>
        <v>920000</v>
      </c>
      <c r="L13" s="79">
        <f>L14</f>
        <v>540000</v>
      </c>
      <c r="M13" s="79">
        <f>M14</f>
        <v>100000</v>
      </c>
      <c r="N13" s="79">
        <f>N14</f>
        <v>10000</v>
      </c>
      <c r="O13" s="79">
        <f>O14</f>
        <v>920000</v>
      </c>
      <c r="P13" s="79">
        <f>E13+J13</f>
        <v>100238900</v>
      </c>
      <c r="Q13" s="50"/>
      <c r="R13" s="72">
        <f>E13+K13</f>
        <v>99698900</v>
      </c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</row>
    <row r="14" spans="1:31" s="51" customFormat="1" ht="25.5" customHeight="1">
      <c r="A14" s="88" t="s">
        <v>23</v>
      </c>
      <c r="B14" s="88"/>
      <c r="C14" s="88"/>
      <c r="D14" s="89" t="s">
        <v>2</v>
      </c>
      <c r="E14" s="79">
        <f aca="true" t="shared" si="0" ref="E14:E77">F14+I14</f>
        <v>98778900</v>
      </c>
      <c r="F14" s="79">
        <f>SUM(F15:F18)</f>
        <v>98778900</v>
      </c>
      <c r="G14" s="79">
        <f>SUM(G15:G18)</f>
        <v>28963400</v>
      </c>
      <c r="H14" s="79">
        <f>SUM(H15:H18)</f>
        <v>623000</v>
      </c>
      <c r="I14" s="79">
        <f>SUM(I15:I18)</f>
        <v>0</v>
      </c>
      <c r="J14" s="79">
        <f aca="true" t="shared" si="1" ref="J14:J77">L14+O14</f>
        <v>1460000</v>
      </c>
      <c r="K14" s="79">
        <f>SUM(K15:K18)</f>
        <v>920000</v>
      </c>
      <c r="L14" s="79">
        <f>SUM(L15:L18)</f>
        <v>540000</v>
      </c>
      <c r="M14" s="79">
        <f>SUM(M15:M18)</f>
        <v>100000</v>
      </c>
      <c r="N14" s="79">
        <f>SUM(N15:N18)</f>
        <v>10000</v>
      </c>
      <c r="O14" s="79">
        <f>SUM(O15:O18)</f>
        <v>920000</v>
      </c>
      <c r="P14" s="79">
        <f aca="true" t="shared" si="2" ref="P14:P77">E14+J14</f>
        <v>100238900</v>
      </c>
      <c r="Q14" s="50"/>
      <c r="R14" s="5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</row>
    <row r="15" spans="1:18" ht="87" customHeight="1">
      <c r="A15" s="90" t="s">
        <v>113</v>
      </c>
      <c r="B15" s="90" t="s">
        <v>114</v>
      </c>
      <c r="C15" s="90" t="s">
        <v>74</v>
      </c>
      <c r="D15" s="91" t="s">
        <v>292</v>
      </c>
      <c r="E15" s="79">
        <f t="shared" si="0"/>
        <v>33167900</v>
      </c>
      <c r="F15" s="92">
        <v>33167900</v>
      </c>
      <c r="G15" s="92">
        <v>25763400</v>
      </c>
      <c r="H15" s="92">
        <v>581000</v>
      </c>
      <c r="I15" s="92"/>
      <c r="J15" s="79">
        <f t="shared" si="1"/>
        <v>240000</v>
      </c>
      <c r="K15" s="93"/>
      <c r="L15" s="94">
        <v>240000</v>
      </c>
      <c r="M15" s="92"/>
      <c r="N15" s="92"/>
      <c r="O15" s="92"/>
      <c r="P15" s="79">
        <f t="shared" si="2"/>
        <v>33407900</v>
      </c>
      <c r="R15" s="7"/>
    </row>
    <row r="16" spans="1:18" ht="49.5" customHeight="1">
      <c r="A16" s="90" t="s">
        <v>205</v>
      </c>
      <c r="B16" s="90" t="s">
        <v>206</v>
      </c>
      <c r="C16" s="90" t="s">
        <v>207</v>
      </c>
      <c r="D16" s="91" t="s">
        <v>208</v>
      </c>
      <c r="E16" s="79">
        <f t="shared" si="0"/>
        <v>125000</v>
      </c>
      <c r="F16" s="92">
        <v>125000</v>
      </c>
      <c r="G16" s="92"/>
      <c r="H16" s="92"/>
      <c r="I16" s="92"/>
      <c r="J16" s="79">
        <f t="shared" si="1"/>
        <v>0</v>
      </c>
      <c r="K16" s="93"/>
      <c r="L16" s="92"/>
      <c r="M16" s="92"/>
      <c r="N16" s="92"/>
      <c r="O16" s="92"/>
      <c r="P16" s="79">
        <f t="shared" si="2"/>
        <v>125000</v>
      </c>
      <c r="R16" s="7"/>
    </row>
    <row r="17" spans="1:18" ht="27.75" customHeight="1">
      <c r="A17" s="90" t="s">
        <v>115</v>
      </c>
      <c r="B17" s="90" t="s">
        <v>88</v>
      </c>
      <c r="C17" s="90" t="s">
        <v>46</v>
      </c>
      <c r="D17" s="91" t="s">
        <v>117</v>
      </c>
      <c r="E17" s="79">
        <f t="shared" si="0"/>
        <v>50756000</v>
      </c>
      <c r="F17" s="92">
        <v>50756000</v>
      </c>
      <c r="G17" s="95">
        <v>3200000</v>
      </c>
      <c r="H17" s="92">
        <v>42000</v>
      </c>
      <c r="I17" s="92"/>
      <c r="J17" s="79">
        <f t="shared" si="1"/>
        <v>300000</v>
      </c>
      <c r="K17" s="93"/>
      <c r="L17" s="92">
        <v>300000</v>
      </c>
      <c r="M17" s="92">
        <v>100000</v>
      </c>
      <c r="N17" s="92">
        <v>10000</v>
      </c>
      <c r="O17" s="93"/>
      <c r="P17" s="79">
        <f t="shared" si="2"/>
        <v>51056000</v>
      </c>
      <c r="R17" s="7"/>
    </row>
    <row r="18" spans="1:18" ht="30" customHeight="1">
      <c r="A18" s="90" t="s">
        <v>119</v>
      </c>
      <c r="B18" s="90" t="s">
        <v>120</v>
      </c>
      <c r="C18" s="90" t="s">
        <v>45</v>
      </c>
      <c r="D18" s="91" t="s">
        <v>121</v>
      </c>
      <c r="E18" s="79">
        <f t="shared" si="0"/>
        <v>14730000</v>
      </c>
      <c r="F18" s="92">
        <v>14730000</v>
      </c>
      <c r="G18" s="92"/>
      <c r="H18" s="92"/>
      <c r="I18" s="92"/>
      <c r="J18" s="79">
        <f t="shared" si="1"/>
        <v>920000</v>
      </c>
      <c r="K18" s="93">
        <v>920000</v>
      </c>
      <c r="L18" s="96"/>
      <c r="M18" s="96"/>
      <c r="N18" s="96"/>
      <c r="O18" s="93">
        <v>920000</v>
      </c>
      <c r="P18" s="79">
        <f t="shared" si="2"/>
        <v>15650000</v>
      </c>
      <c r="R18" s="7"/>
    </row>
    <row r="19" spans="1:18" ht="40.5" customHeight="1">
      <c r="A19" s="88" t="s">
        <v>116</v>
      </c>
      <c r="B19" s="88"/>
      <c r="C19" s="97"/>
      <c r="D19" s="98" t="s">
        <v>291</v>
      </c>
      <c r="E19" s="79">
        <f>E20</f>
        <v>13538900</v>
      </c>
      <c r="F19" s="79">
        <f>F20</f>
        <v>13538900</v>
      </c>
      <c r="G19" s="79">
        <f>G20</f>
        <v>8740000</v>
      </c>
      <c r="H19" s="79">
        <f>H20</f>
        <v>178800</v>
      </c>
      <c r="I19" s="79">
        <f>I20</f>
        <v>0</v>
      </c>
      <c r="J19" s="79">
        <f t="shared" si="1"/>
        <v>398000</v>
      </c>
      <c r="K19" s="79">
        <f>K20</f>
        <v>240000</v>
      </c>
      <c r="L19" s="79">
        <f>L20</f>
        <v>158000</v>
      </c>
      <c r="M19" s="79">
        <f>M20</f>
        <v>26500</v>
      </c>
      <c r="N19" s="79">
        <f>N20</f>
        <v>3000</v>
      </c>
      <c r="O19" s="79">
        <f>O20</f>
        <v>240000</v>
      </c>
      <c r="P19" s="79">
        <f t="shared" si="2"/>
        <v>13936900</v>
      </c>
      <c r="R19" s="72">
        <f>E19+K19</f>
        <v>13778900</v>
      </c>
    </row>
    <row r="20" spans="1:18" ht="44.25" customHeight="1">
      <c r="A20" s="88" t="s">
        <v>400</v>
      </c>
      <c r="B20" s="88"/>
      <c r="C20" s="97"/>
      <c r="D20" s="98" t="s">
        <v>291</v>
      </c>
      <c r="E20" s="79">
        <f t="shared" si="0"/>
        <v>13538900</v>
      </c>
      <c r="F20" s="79">
        <f>SUM(F21:F22)</f>
        <v>13538900</v>
      </c>
      <c r="G20" s="79">
        <f>SUM(G21:G22)</f>
        <v>8740000</v>
      </c>
      <c r="H20" s="79">
        <f>SUM(H21:H22)</f>
        <v>178800</v>
      </c>
      <c r="I20" s="79">
        <f>SUM(I21:I22)</f>
        <v>0</v>
      </c>
      <c r="J20" s="79">
        <f t="shared" si="1"/>
        <v>398000</v>
      </c>
      <c r="K20" s="79">
        <f>SUM(K21:K22)</f>
        <v>240000</v>
      </c>
      <c r="L20" s="79">
        <f>SUM(L21:L22)</f>
        <v>158000</v>
      </c>
      <c r="M20" s="79">
        <f>SUM(M21:M22)</f>
        <v>26500</v>
      </c>
      <c r="N20" s="79">
        <f>SUM(N21:N22)</f>
        <v>3000</v>
      </c>
      <c r="O20" s="79">
        <f>SUM(O21:O22)</f>
        <v>240000</v>
      </c>
      <c r="P20" s="79">
        <f t="shared" si="2"/>
        <v>13936900</v>
      </c>
      <c r="R20" s="72">
        <f>E20+K20</f>
        <v>13778900</v>
      </c>
    </row>
    <row r="21" spans="1:18" ht="31.5" customHeight="1">
      <c r="A21" s="90" t="s">
        <v>398</v>
      </c>
      <c r="B21" s="90" t="s">
        <v>88</v>
      </c>
      <c r="C21" s="99" t="s">
        <v>46</v>
      </c>
      <c r="D21" s="100" t="s">
        <v>117</v>
      </c>
      <c r="E21" s="79">
        <f t="shared" si="0"/>
        <v>10000000</v>
      </c>
      <c r="F21" s="96">
        <v>10000000</v>
      </c>
      <c r="G21" s="96">
        <v>6000000</v>
      </c>
      <c r="H21" s="96">
        <v>105000</v>
      </c>
      <c r="I21" s="96"/>
      <c r="J21" s="79">
        <f t="shared" si="1"/>
        <v>100000</v>
      </c>
      <c r="K21" s="93"/>
      <c r="L21" s="96">
        <v>100000</v>
      </c>
      <c r="M21" s="96"/>
      <c r="N21" s="96"/>
      <c r="O21" s="93"/>
      <c r="P21" s="79">
        <f t="shared" si="2"/>
        <v>10100000</v>
      </c>
      <c r="R21" s="7"/>
    </row>
    <row r="22" spans="1:18" ht="44.25" customHeight="1">
      <c r="A22" s="157" t="s">
        <v>399</v>
      </c>
      <c r="B22" s="157" t="s">
        <v>47</v>
      </c>
      <c r="C22" s="158" t="s">
        <v>75</v>
      </c>
      <c r="D22" s="159" t="s">
        <v>118</v>
      </c>
      <c r="E22" s="79">
        <f t="shared" si="0"/>
        <v>3538900</v>
      </c>
      <c r="F22" s="96">
        <v>3538900</v>
      </c>
      <c r="G22" s="92">
        <v>2740000</v>
      </c>
      <c r="H22" s="92">
        <v>73800</v>
      </c>
      <c r="I22" s="92"/>
      <c r="J22" s="79">
        <f t="shared" si="1"/>
        <v>298000</v>
      </c>
      <c r="K22" s="93">
        <v>240000</v>
      </c>
      <c r="L22" s="94">
        <v>58000</v>
      </c>
      <c r="M22" s="92">
        <v>26500</v>
      </c>
      <c r="N22" s="92">
        <v>3000</v>
      </c>
      <c r="O22" s="92">
        <v>240000</v>
      </c>
      <c r="P22" s="79">
        <f t="shared" si="2"/>
        <v>3836900</v>
      </c>
      <c r="R22" s="7"/>
    </row>
    <row r="23" spans="1:63" s="57" customFormat="1" ht="42" customHeight="1">
      <c r="A23" s="88" t="s">
        <v>126</v>
      </c>
      <c r="B23" s="88"/>
      <c r="C23" s="88"/>
      <c r="D23" s="101" t="s">
        <v>406</v>
      </c>
      <c r="E23" s="79">
        <f>E24</f>
        <v>895475300</v>
      </c>
      <c r="F23" s="79">
        <f>F24</f>
        <v>890297800</v>
      </c>
      <c r="G23" s="79">
        <f>G24</f>
        <v>380255200</v>
      </c>
      <c r="H23" s="79">
        <f>H24</f>
        <v>60505000</v>
      </c>
      <c r="I23" s="79">
        <f>I24</f>
        <v>5177500</v>
      </c>
      <c r="J23" s="79">
        <f t="shared" si="1"/>
        <v>24687300</v>
      </c>
      <c r="K23" s="79">
        <f>K24</f>
        <v>0</v>
      </c>
      <c r="L23" s="79">
        <f>L24</f>
        <v>22910300</v>
      </c>
      <c r="M23" s="79">
        <f>M24</f>
        <v>3512600</v>
      </c>
      <c r="N23" s="79">
        <f>N24</f>
        <v>830100</v>
      </c>
      <c r="O23" s="79">
        <f>O24</f>
        <v>1777000</v>
      </c>
      <c r="P23" s="79">
        <f t="shared" si="2"/>
        <v>920162600</v>
      </c>
      <c r="Q23" s="54"/>
      <c r="R23" s="72">
        <f>E23+K23-65000000-230108400-20306100</f>
        <v>580060800</v>
      </c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</row>
    <row r="24" spans="1:63" s="57" customFormat="1" ht="41.25" customHeight="1">
      <c r="A24" s="88" t="s">
        <v>127</v>
      </c>
      <c r="B24" s="88"/>
      <c r="C24" s="88"/>
      <c r="D24" s="101" t="s">
        <v>406</v>
      </c>
      <c r="E24" s="79">
        <f>F24+I24</f>
        <v>895475300</v>
      </c>
      <c r="F24" s="79">
        <f>F25+F29+F33+F34+F37+F40+F41+F44+F45+F46+F47</f>
        <v>890297800</v>
      </c>
      <c r="G24" s="79">
        <f>G25+G29+G33+G34+G37+G40+G41+G44+G45+G46+G47</f>
        <v>380255200</v>
      </c>
      <c r="H24" s="79">
        <f>H25+H29+H33+H34+H37+H40+H41+H44+H45+H46+H47</f>
        <v>60505000</v>
      </c>
      <c r="I24" s="79">
        <f>I25+I29+I33+I34+I37+I40+I41+I44+I45+I46+I47</f>
        <v>5177500</v>
      </c>
      <c r="J24" s="79">
        <f>L24+O24</f>
        <v>24687300</v>
      </c>
      <c r="K24" s="79">
        <f>K25+K29+K33+K34+K37+K40+K41+K44+K45+K46+K47</f>
        <v>0</v>
      </c>
      <c r="L24" s="79">
        <f>L25+L29+L33+L34+L37+L40+L41+L44+L45+L46+L47</f>
        <v>22910300</v>
      </c>
      <c r="M24" s="79">
        <f>M25+M29+M33+M34+M37+M40+M41+M44+M45+M46+M47</f>
        <v>3512600</v>
      </c>
      <c r="N24" s="79">
        <f>N25+N29+N33+N34+N37+N40+N41+N44+N45+N46+N47</f>
        <v>830100</v>
      </c>
      <c r="O24" s="79">
        <f>O25+O29+O33+O34+O37+O40+O41+O44+O45+O46+O47</f>
        <v>1777000</v>
      </c>
      <c r="P24" s="79">
        <f>E24+J24</f>
        <v>920162600</v>
      </c>
      <c r="Q24" s="54"/>
      <c r="R24" s="87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</row>
    <row r="25" spans="1:63" s="57" customFormat="1" ht="47.25" customHeight="1">
      <c r="A25" s="145" t="s">
        <v>353</v>
      </c>
      <c r="B25" s="145" t="s">
        <v>86</v>
      </c>
      <c r="C25" s="160"/>
      <c r="D25" s="161" t="s">
        <v>354</v>
      </c>
      <c r="E25" s="79">
        <f aca="true" t="shared" si="3" ref="E25:O25">E26+E27+E28</f>
        <v>92389400</v>
      </c>
      <c r="F25" s="121">
        <f t="shared" si="3"/>
        <v>92389400</v>
      </c>
      <c r="G25" s="121">
        <f t="shared" si="3"/>
        <v>39022900</v>
      </c>
      <c r="H25" s="121">
        <f t="shared" si="3"/>
        <v>21578200</v>
      </c>
      <c r="I25" s="121">
        <f t="shared" si="3"/>
        <v>0</v>
      </c>
      <c r="J25" s="79">
        <f t="shared" si="3"/>
        <v>1404300</v>
      </c>
      <c r="K25" s="121">
        <f t="shared" si="3"/>
        <v>0</v>
      </c>
      <c r="L25" s="121">
        <f t="shared" si="3"/>
        <v>1011300</v>
      </c>
      <c r="M25" s="121">
        <f t="shared" si="3"/>
        <v>0</v>
      </c>
      <c r="N25" s="121">
        <f t="shared" si="3"/>
        <v>0</v>
      </c>
      <c r="O25" s="121">
        <f t="shared" si="3"/>
        <v>393000</v>
      </c>
      <c r="P25" s="79">
        <f>E25+J25</f>
        <v>93793700</v>
      </c>
      <c r="Q25" s="54"/>
      <c r="R25" s="87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</row>
    <row r="26" spans="1:80" s="49" customFormat="1" ht="82.5" customHeight="1">
      <c r="A26" s="145" t="s">
        <v>355</v>
      </c>
      <c r="B26" s="145" t="s">
        <v>356</v>
      </c>
      <c r="C26" s="145" t="s">
        <v>77</v>
      </c>
      <c r="D26" s="161" t="s">
        <v>314</v>
      </c>
      <c r="E26" s="79">
        <f t="shared" si="0"/>
        <v>45332600</v>
      </c>
      <c r="F26" s="94">
        <v>45332600</v>
      </c>
      <c r="G26" s="94">
        <v>21522900</v>
      </c>
      <c r="H26" s="94">
        <v>9682400</v>
      </c>
      <c r="I26" s="94"/>
      <c r="J26" s="79">
        <f t="shared" si="1"/>
        <v>245000</v>
      </c>
      <c r="K26" s="93"/>
      <c r="L26" s="94">
        <v>245000</v>
      </c>
      <c r="M26" s="94"/>
      <c r="N26" s="94"/>
      <c r="O26" s="94"/>
      <c r="P26" s="79">
        <f t="shared" si="2"/>
        <v>45577600</v>
      </c>
      <c r="Q26" s="48"/>
      <c r="R26" s="7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</row>
    <row r="27" spans="1:80" s="49" customFormat="1" ht="60" customHeight="1">
      <c r="A27" s="145" t="s">
        <v>357</v>
      </c>
      <c r="B27" s="145" t="s">
        <v>358</v>
      </c>
      <c r="C27" s="145" t="s">
        <v>77</v>
      </c>
      <c r="D27" s="161" t="s">
        <v>315</v>
      </c>
      <c r="E27" s="79">
        <f t="shared" si="0"/>
        <v>37732900</v>
      </c>
      <c r="F27" s="94">
        <v>37732900</v>
      </c>
      <c r="G27" s="94">
        <v>13030400</v>
      </c>
      <c r="H27" s="94">
        <v>9260500</v>
      </c>
      <c r="I27" s="94"/>
      <c r="J27" s="79">
        <f t="shared" si="1"/>
        <v>1142500</v>
      </c>
      <c r="K27" s="93"/>
      <c r="L27" s="94">
        <v>749500</v>
      </c>
      <c r="M27" s="94"/>
      <c r="N27" s="94"/>
      <c r="O27" s="94">
        <v>393000</v>
      </c>
      <c r="P27" s="79">
        <f t="shared" si="2"/>
        <v>38875400</v>
      </c>
      <c r="Q27" s="48"/>
      <c r="R27" s="7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</row>
    <row r="28" spans="1:80" s="49" customFormat="1" ht="88.5" customHeight="1">
      <c r="A28" s="145" t="s">
        <v>359</v>
      </c>
      <c r="B28" s="145" t="s">
        <v>360</v>
      </c>
      <c r="C28" s="145" t="s">
        <v>77</v>
      </c>
      <c r="D28" s="161" t="s">
        <v>316</v>
      </c>
      <c r="E28" s="79">
        <f t="shared" si="0"/>
        <v>9323900</v>
      </c>
      <c r="F28" s="94">
        <v>9323900</v>
      </c>
      <c r="G28" s="94">
        <v>4469600</v>
      </c>
      <c r="H28" s="94">
        <v>2635300</v>
      </c>
      <c r="I28" s="94"/>
      <c r="J28" s="79">
        <f t="shared" si="1"/>
        <v>16800</v>
      </c>
      <c r="K28" s="93"/>
      <c r="L28" s="94">
        <v>16800</v>
      </c>
      <c r="M28" s="94"/>
      <c r="N28" s="94"/>
      <c r="O28" s="94"/>
      <c r="P28" s="79">
        <f t="shared" si="2"/>
        <v>9340700</v>
      </c>
      <c r="Q28" s="48"/>
      <c r="R28" s="7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</row>
    <row r="29" spans="1:80" s="49" customFormat="1" ht="43.5" customHeight="1">
      <c r="A29" s="145" t="s">
        <v>312</v>
      </c>
      <c r="B29" s="145" t="s">
        <v>313</v>
      </c>
      <c r="C29" s="160"/>
      <c r="D29" s="161" t="s">
        <v>361</v>
      </c>
      <c r="E29" s="79">
        <f aca="true" t="shared" si="4" ref="E29:P29">E30+E31+E32</f>
        <v>118476700</v>
      </c>
      <c r="F29" s="81">
        <f t="shared" si="4"/>
        <v>118476700</v>
      </c>
      <c r="G29" s="81">
        <f t="shared" si="4"/>
        <v>97112000</v>
      </c>
      <c r="H29" s="81">
        <f t="shared" si="4"/>
        <v>0</v>
      </c>
      <c r="I29" s="81">
        <f t="shared" si="4"/>
        <v>0</v>
      </c>
      <c r="J29" s="79">
        <f t="shared" si="4"/>
        <v>0</v>
      </c>
      <c r="K29" s="81">
        <f t="shared" si="4"/>
        <v>0</v>
      </c>
      <c r="L29" s="81">
        <f t="shared" si="4"/>
        <v>0</v>
      </c>
      <c r="M29" s="81">
        <f t="shared" si="4"/>
        <v>0</v>
      </c>
      <c r="N29" s="81">
        <f t="shared" si="4"/>
        <v>0</v>
      </c>
      <c r="O29" s="81">
        <f t="shared" si="4"/>
        <v>0</v>
      </c>
      <c r="P29" s="79">
        <f t="shared" si="4"/>
        <v>118476700</v>
      </c>
      <c r="Q29" s="48"/>
      <c r="R29" s="7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</row>
    <row r="30" spans="1:80" s="49" customFormat="1" ht="87" customHeight="1">
      <c r="A30" s="145" t="s">
        <v>362</v>
      </c>
      <c r="B30" s="145" t="s">
        <v>363</v>
      </c>
      <c r="C30" s="145" t="s">
        <v>77</v>
      </c>
      <c r="D30" s="161" t="s">
        <v>314</v>
      </c>
      <c r="E30" s="79">
        <f>F30+I30</f>
        <v>62435700</v>
      </c>
      <c r="F30" s="94">
        <v>62435700</v>
      </c>
      <c r="G30" s="94">
        <v>51176800</v>
      </c>
      <c r="H30" s="94"/>
      <c r="I30" s="94"/>
      <c r="J30" s="79">
        <f t="shared" si="1"/>
        <v>0</v>
      </c>
      <c r="K30" s="93"/>
      <c r="L30" s="94"/>
      <c r="M30" s="94"/>
      <c r="N30" s="94"/>
      <c r="O30" s="94"/>
      <c r="P30" s="79">
        <f t="shared" si="2"/>
        <v>62435700</v>
      </c>
      <c r="Q30" s="48"/>
      <c r="R30" s="7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</row>
    <row r="31" spans="1:80" s="49" customFormat="1" ht="49.5" customHeight="1">
      <c r="A31" s="145" t="s">
        <v>364</v>
      </c>
      <c r="B31" s="145" t="s">
        <v>365</v>
      </c>
      <c r="C31" s="145" t="s">
        <v>77</v>
      </c>
      <c r="D31" s="161" t="s">
        <v>315</v>
      </c>
      <c r="E31" s="79">
        <f>F31+I31</f>
        <v>42402700</v>
      </c>
      <c r="F31" s="94">
        <v>42402700</v>
      </c>
      <c r="G31" s="94">
        <v>34756300</v>
      </c>
      <c r="H31" s="94"/>
      <c r="I31" s="94"/>
      <c r="J31" s="79">
        <f t="shared" si="1"/>
        <v>0</v>
      </c>
      <c r="K31" s="93"/>
      <c r="L31" s="94"/>
      <c r="M31" s="94"/>
      <c r="N31" s="94"/>
      <c r="O31" s="94"/>
      <c r="P31" s="79">
        <f t="shared" si="2"/>
        <v>42402700</v>
      </c>
      <c r="Q31" s="48"/>
      <c r="R31" s="7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</row>
    <row r="32" spans="1:80" s="49" customFormat="1" ht="90.75" customHeight="1">
      <c r="A32" s="145" t="s">
        <v>366</v>
      </c>
      <c r="B32" s="145" t="s">
        <v>367</v>
      </c>
      <c r="C32" s="145" t="s">
        <v>77</v>
      </c>
      <c r="D32" s="161" t="s">
        <v>316</v>
      </c>
      <c r="E32" s="79">
        <f>F32+I32</f>
        <v>13638300</v>
      </c>
      <c r="F32" s="94">
        <v>13638300</v>
      </c>
      <c r="G32" s="94">
        <v>11178900</v>
      </c>
      <c r="H32" s="94"/>
      <c r="I32" s="94"/>
      <c r="J32" s="79">
        <f t="shared" si="1"/>
        <v>0</v>
      </c>
      <c r="K32" s="93"/>
      <c r="L32" s="94"/>
      <c r="M32" s="94"/>
      <c r="N32" s="94"/>
      <c r="O32" s="94"/>
      <c r="P32" s="79">
        <f t="shared" si="2"/>
        <v>13638300</v>
      </c>
      <c r="Q32" s="48"/>
      <c r="R32" s="7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</row>
    <row r="33" spans="1:80" s="49" customFormat="1" ht="48" customHeight="1">
      <c r="A33" s="145" t="s">
        <v>129</v>
      </c>
      <c r="B33" s="145" t="s">
        <v>78</v>
      </c>
      <c r="C33" s="145" t="s">
        <v>80</v>
      </c>
      <c r="D33" s="161" t="s">
        <v>317</v>
      </c>
      <c r="E33" s="79">
        <f t="shared" si="0"/>
        <v>41100900</v>
      </c>
      <c r="F33" s="94">
        <v>41100900</v>
      </c>
      <c r="G33" s="94">
        <v>31216700</v>
      </c>
      <c r="H33" s="94">
        <v>2159700</v>
      </c>
      <c r="I33" s="94"/>
      <c r="J33" s="79">
        <f t="shared" si="1"/>
        <v>248600</v>
      </c>
      <c r="K33" s="93"/>
      <c r="L33" s="94">
        <v>248600</v>
      </c>
      <c r="M33" s="94">
        <v>45000</v>
      </c>
      <c r="N33" s="94">
        <v>89100</v>
      </c>
      <c r="O33" s="94"/>
      <c r="P33" s="79">
        <f t="shared" si="2"/>
        <v>41349500</v>
      </c>
      <c r="Q33" s="48"/>
      <c r="R33" s="7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</row>
    <row r="34" spans="1:80" s="49" customFormat="1" ht="45" customHeight="1">
      <c r="A34" s="145" t="s">
        <v>130</v>
      </c>
      <c r="B34" s="145" t="s">
        <v>79</v>
      </c>
      <c r="C34" s="145"/>
      <c r="D34" s="161" t="s">
        <v>318</v>
      </c>
      <c r="E34" s="79">
        <f t="shared" si="0"/>
        <v>332976300</v>
      </c>
      <c r="F34" s="94">
        <f>F35+F36</f>
        <v>332976300</v>
      </c>
      <c r="G34" s="94">
        <f>G35+G36</f>
        <v>164211900</v>
      </c>
      <c r="H34" s="94">
        <f>H35+H36</f>
        <v>32041400</v>
      </c>
      <c r="I34" s="94">
        <f>I35+I36</f>
        <v>0</v>
      </c>
      <c r="J34" s="79">
        <f t="shared" si="1"/>
        <v>11004600</v>
      </c>
      <c r="K34" s="94">
        <f>K35+K36</f>
        <v>0</v>
      </c>
      <c r="L34" s="94">
        <f>L35+L36</f>
        <v>10385600</v>
      </c>
      <c r="M34" s="94">
        <f>M35+M36</f>
        <v>3061200</v>
      </c>
      <c r="N34" s="94">
        <f>N35+N36</f>
        <v>624800</v>
      </c>
      <c r="O34" s="94">
        <f>O35+O36</f>
        <v>619000</v>
      </c>
      <c r="P34" s="79">
        <f t="shared" si="2"/>
        <v>343980900</v>
      </c>
      <c r="Q34" s="48"/>
      <c r="R34" s="7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</row>
    <row r="35" spans="1:80" s="49" customFormat="1" ht="67.5" customHeight="1">
      <c r="A35" s="145" t="s">
        <v>368</v>
      </c>
      <c r="B35" s="145" t="s">
        <v>348</v>
      </c>
      <c r="C35" s="145" t="s">
        <v>76</v>
      </c>
      <c r="D35" s="161" t="s">
        <v>349</v>
      </c>
      <c r="E35" s="79">
        <f t="shared" si="0"/>
        <v>293355100</v>
      </c>
      <c r="F35" s="94">
        <v>293355100</v>
      </c>
      <c r="G35" s="94">
        <v>131734900</v>
      </c>
      <c r="H35" s="94">
        <v>32041400</v>
      </c>
      <c r="I35" s="94"/>
      <c r="J35" s="79">
        <f t="shared" si="1"/>
        <v>11004600</v>
      </c>
      <c r="K35" s="93"/>
      <c r="L35" s="94">
        <v>10385600</v>
      </c>
      <c r="M35" s="94">
        <v>3061200</v>
      </c>
      <c r="N35" s="94">
        <v>624800</v>
      </c>
      <c r="O35" s="94">
        <v>619000</v>
      </c>
      <c r="P35" s="79">
        <f t="shared" si="2"/>
        <v>304359700</v>
      </c>
      <c r="Q35" s="48"/>
      <c r="R35" s="7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</row>
    <row r="36" spans="1:80" s="49" customFormat="1" ht="69.75" customHeight="1">
      <c r="A36" s="145" t="s">
        <v>369</v>
      </c>
      <c r="B36" s="145" t="s">
        <v>346</v>
      </c>
      <c r="C36" s="145" t="s">
        <v>76</v>
      </c>
      <c r="D36" s="161" t="s">
        <v>370</v>
      </c>
      <c r="E36" s="79">
        <f t="shared" si="0"/>
        <v>39621200</v>
      </c>
      <c r="F36" s="94">
        <v>39621200</v>
      </c>
      <c r="G36" s="94">
        <v>32477000</v>
      </c>
      <c r="H36" s="94"/>
      <c r="I36" s="94"/>
      <c r="J36" s="79">
        <f t="shared" si="1"/>
        <v>0</v>
      </c>
      <c r="K36" s="93"/>
      <c r="L36" s="94"/>
      <c r="M36" s="94"/>
      <c r="N36" s="94"/>
      <c r="O36" s="94"/>
      <c r="P36" s="79">
        <f t="shared" si="2"/>
        <v>39621200</v>
      </c>
      <c r="Q36" s="48"/>
      <c r="R36" s="7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</row>
    <row r="37" spans="1:80" s="49" customFormat="1" ht="34.5" customHeight="1">
      <c r="A37" s="145" t="s">
        <v>371</v>
      </c>
      <c r="B37" s="145" t="s">
        <v>338</v>
      </c>
      <c r="C37" s="145"/>
      <c r="D37" s="161" t="s">
        <v>319</v>
      </c>
      <c r="E37" s="79">
        <f t="shared" si="0"/>
        <v>173178100</v>
      </c>
      <c r="F37" s="94">
        <f>F38+F39</f>
        <v>173178100</v>
      </c>
      <c r="G37" s="94">
        <f aca="true" t="shared" si="5" ref="G37:P37">G38+G39</f>
        <v>0</v>
      </c>
      <c r="H37" s="94">
        <f t="shared" si="5"/>
        <v>0</v>
      </c>
      <c r="I37" s="94">
        <f t="shared" si="5"/>
        <v>0</v>
      </c>
      <c r="J37" s="105">
        <f t="shared" si="5"/>
        <v>10864700</v>
      </c>
      <c r="K37" s="94">
        <f t="shared" si="5"/>
        <v>0</v>
      </c>
      <c r="L37" s="94">
        <f t="shared" si="5"/>
        <v>10119700</v>
      </c>
      <c r="M37" s="94">
        <f t="shared" si="5"/>
        <v>0</v>
      </c>
      <c r="N37" s="94">
        <f t="shared" si="5"/>
        <v>0</v>
      </c>
      <c r="O37" s="94">
        <f t="shared" si="5"/>
        <v>745000</v>
      </c>
      <c r="P37" s="105">
        <f t="shared" si="5"/>
        <v>184042800</v>
      </c>
      <c r="Q37" s="48"/>
      <c r="R37" s="7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</row>
    <row r="38" spans="1:80" s="49" customFormat="1" ht="45" customHeight="1">
      <c r="A38" s="145" t="s">
        <v>372</v>
      </c>
      <c r="B38" s="145" t="s">
        <v>340</v>
      </c>
      <c r="C38" s="145" t="s">
        <v>48</v>
      </c>
      <c r="D38" s="161" t="s">
        <v>341</v>
      </c>
      <c r="E38" s="79">
        <f t="shared" si="0"/>
        <v>145958000</v>
      </c>
      <c r="F38" s="94">
        <v>145958000</v>
      </c>
      <c r="G38" s="94"/>
      <c r="H38" s="94"/>
      <c r="I38" s="94"/>
      <c r="J38" s="79">
        <f t="shared" si="1"/>
        <v>10864700</v>
      </c>
      <c r="K38" s="93"/>
      <c r="L38" s="94">
        <v>10119700</v>
      </c>
      <c r="M38" s="94"/>
      <c r="N38" s="94"/>
      <c r="O38" s="94">
        <v>745000</v>
      </c>
      <c r="P38" s="79">
        <f t="shared" si="2"/>
        <v>156822700</v>
      </c>
      <c r="Q38" s="48"/>
      <c r="R38" s="7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</row>
    <row r="39" spans="1:80" s="49" customFormat="1" ht="45" customHeight="1">
      <c r="A39" s="145" t="s">
        <v>373</v>
      </c>
      <c r="B39" s="145" t="s">
        <v>343</v>
      </c>
      <c r="C39" s="145" t="s">
        <v>48</v>
      </c>
      <c r="D39" s="161" t="s">
        <v>344</v>
      </c>
      <c r="E39" s="79">
        <f t="shared" si="0"/>
        <v>27220100</v>
      </c>
      <c r="F39" s="94">
        <v>27220100</v>
      </c>
      <c r="G39" s="94"/>
      <c r="H39" s="94"/>
      <c r="I39" s="94"/>
      <c r="J39" s="79">
        <f t="shared" si="1"/>
        <v>0</v>
      </c>
      <c r="K39" s="93"/>
      <c r="L39" s="94"/>
      <c r="M39" s="94"/>
      <c r="N39" s="94"/>
      <c r="O39" s="94"/>
      <c r="P39" s="79">
        <f t="shared" si="2"/>
        <v>27220100</v>
      </c>
      <c r="Q39" s="48"/>
      <c r="R39" s="7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</row>
    <row r="40" spans="1:80" s="49" customFormat="1" ht="43.5" customHeight="1">
      <c r="A40" s="145" t="s">
        <v>131</v>
      </c>
      <c r="B40" s="145" t="s">
        <v>47</v>
      </c>
      <c r="C40" s="145" t="s">
        <v>75</v>
      </c>
      <c r="D40" s="161" t="s">
        <v>128</v>
      </c>
      <c r="E40" s="79">
        <f t="shared" si="0"/>
        <v>33083100</v>
      </c>
      <c r="F40" s="94">
        <v>33083100</v>
      </c>
      <c r="G40" s="94">
        <v>24493900</v>
      </c>
      <c r="H40" s="94">
        <v>2410500</v>
      </c>
      <c r="I40" s="94"/>
      <c r="J40" s="79">
        <f t="shared" si="1"/>
        <v>680100</v>
      </c>
      <c r="K40" s="93"/>
      <c r="L40" s="94">
        <v>680100</v>
      </c>
      <c r="M40" s="94">
        <v>406400</v>
      </c>
      <c r="N40" s="94">
        <v>66200</v>
      </c>
      <c r="O40" s="94"/>
      <c r="P40" s="79">
        <f t="shared" si="2"/>
        <v>33763200</v>
      </c>
      <c r="Q40" s="48"/>
      <c r="R40" s="7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</row>
    <row r="41" spans="1:80" s="49" customFormat="1" ht="30" customHeight="1">
      <c r="A41" s="145" t="s">
        <v>132</v>
      </c>
      <c r="B41" s="145" t="s">
        <v>71</v>
      </c>
      <c r="C41" s="145"/>
      <c r="D41" s="161" t="s">
        <v>374</v>
      </c>
      <c r="E41" s="176">
        <f>E42+E43</f>
        <v>10691500</v>
      </c>
      <c r="F41" s="94">
        <f>F42+F43</f>
        <v>10691500</v>
      </c>
      <c r="G41" s="94">
        <f aca="true" t="shared" si="6" ref="G41:P41">G42+G43</f>
        <v>6543100</v>
      </c>
      <c r="H41" s="94">
        <f t="shared" si="6"/>
        <v>19200</v>
      </c>
      <c r="I41" s="94">
        <f t="shared" si="6"/>
        <v>0</v>
      </c>
      <c r="J41" s="176">
        <f t="shared" si="6"/>
        <v>160000</v>
      </c>
      <c r="K41" s="94">
        <f t="shared" si="6"/>
        <v>0</v>
      </c>
      <c r="L41" s="94">
        <f t="shared" si="6"/>
        <v>160000</v>
      </c>
      <c r="M41" s="94">
        <f t="shared" si="6"/>
        <v>0</v>
      </c>
      <c r="N41" s="94">
        <f t="shared" si="6"/>
        <v>0</v>
      </c>
      <c r="O41" s="94">
        <f t="shared" si="6"/>
        <v>0</v>
      </c>
      <c r="P41" s="176">
        <f t="shared" si="6"/>
        <v>10851500</v>
      </c>
      <c r="Q41" s="48"/>
      <c r="R41" s="7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</row>
    <row r="42" spans="1:80" s="49" customFormat="1" ht="30" customHeight="1">
      <c r="A42" s="145" t="s">
        <v>375</v>
      </c>
      <c r="B42" s="145" t="s">
        <v>376</v>
      </c>
      <c r="C42" s="145" t="s">
        <v>81</v>
      </c>
      <c r="D42" s="161" t="s">
        <v>133</v>
      </c>
      <c r="E42" s="79">
        <f t="shared" si="0"/>
        <v>7812500</v>
      </c>
      <c r="F42" s="94">
        <v>7812500</v>
      </c>
      <c r="G42" s="94">
        <v>5822600</v>
      </c>
      <c r="H42" s="94">
        <v>19200</v>
      </c>
      <c r="I42" s="94"/>
      <c r="J42" s="79">
        <f t="shared" si="1"/>
        <v>160000</v>
      </c>
      <c r="K42" s="93"/>
      <c r="L42" s="94">
        <v>160000</v>
      </c>
      <c r="M42" s="94"/>
      <c r="N42" s="94"/>
      <c r="O42" s="94"/>
      <c r="P42" s="79">
        <f t="shared" si="2"/>
        <v>7972500</v>
      </c>
      <c r="Q42" s="48"/>
      <c r="R42" s="7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</row>
    <row r="43" spans="1:80" s="49" customFormat="1" ht="27" customHeight="1">
      <c r="A43" s="145" t="s">
        <v>377</v>
      </c>
      <c r="B43" s="145" t="s">
        <v>378</v>
      </c>
      <c r="C43" s="145" t="s">
        <v>81</v>
      </c>
      <c r="D43" s="161" t="s">
        <v>134</v>
      </c>
      <c r="E43" s="79">
        <f t="shared" si="0"/>
        <v>2879000</v>
      </c>
      <c r="F43" s="94">
        <v>2879000</v>
      </c>
      <c r="G43" s="94">
        <v>720500</v>
      </c>
      <c r="H43" s="94"/>
      <c r="I43" s="94"/>
      <c r="J43" s="79">
        <f t="shared" si="1"/>
        <v>0</v>
      </c>
      <c r="K43" s="93"/>
      <c r="L43" s="94"/>
      <c r="M43" s="94"/>
      <c r="N43" s="94"/>
      <c r="O43" s="93"/>
      <c r="P43" s="79">
        <f t="shared" si="2"/>
        <v>2879000</v>
      </c>
      <c r="Q43" s="48"/>
      <c r="R43" s="7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</row>
    <row r="44" spans="1:80" s="49" customFormat="1" ht="87" customHeight="1">
      <c r="A44" s="102" t="s">
        <v>135</v>
      </c>
      <c r="B44" s="102" t="s">
        <v>82</v>
      </c>
      <c r="C44" s="102" t="s">
        <v>34</v>
      </c>
      <c r="D44" s="103" t="s">
        <v>22</v>
      </c>
      <c r="E44" s="79">
        <f t="shared" si="0"/>
        <v>463000</v>
      </c>
      <c r="F44" s="94">
        <v>463000</v>
      </c>
      <c r="G44" s="94"/>
      <c r="H44" s="94"/>
      <c r="I44" s="94"/>
      <c r="J44" s="79">
        <f t="shared" si="1"/>
        <v>0</v>
      </c>
      <c r="K44" s="93"/>
      <c r="L44" s="94"/>
      <c r="M44" s="94"/>
      <c r="N44" s="94"/>
      <c r="O44" s="94"/>
      <c r="P44" s="79">
        <f t="shared" si="2"/>
        <v>463000</v>
      </c>
      <c r="Q44" s="48"/>
      <c r="R44" s="7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</row>
    <row r="45" spans="1:80" s="49" customFormat="1" ht="47.25" customHeight="1">
      <c r="A45" s="102" t="s">
        <v>136</v>
      </c>
      <c r="B45" s="102" t="s">
        <v>137</v>
      </c>
      <c r="C45" s="102" t="s">
        <v>37</v>
      </c>
      <c r="D45" s="103" t="s">
        <v>21</v>
      </c>
      <c r="E45" s="79">
        <f t="shared" si="0"/>
        <v>28019800</v>
      </c>
      <c r="F45" s="94">
        <v>28019800</v>
      </c>
      <c r="G45" s="94">
        <v>17654700</v>
      </c>
      <c r="H45" s="94">
        <v>2296000</v>
      </c>
      <c r="I45" s="94"/>
      <c r="J45" s="79">
        <f t="shared" si="1"/>
        <v>325000</v>
      </c>
      <c r="K45" s="93"/>
      <c r="L45" s="94">
        <v>305000</v>
      </c>
      <c r="M45" s="94"/>
      <c r="N45" s="94">
        <v>50000</v>
      </c>
      <c r="O45" s="94">
        <v>20000</v>
      </c>
      <c r="P45" s="79">
        <f t="shared" si="2"/>
        <v>28344800</v>
      </c>
      <c r="Q45" s="48"/>
      <c r="R45" s="7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</row>
    <row r="46" spans="1:80" s="49" customFormat="1" ht="66" customHeight="1">
      <c r="A46" s="102" t="s">
        <v>381</v>
      </c>
      <c r="B46" s="102" t="s">
        <v>281</v>
      </c>
      <c r="C46" s="102" t="s">
        <v>88</v>
      </c>
      <c r="D46" s="103" t="s">
        <v>382</v>
      </c>
      <c r="E46" s="79">
        <f>I46+F46</f>
        <v>44790400</v>
      </c>
      <c r="F46" s="94">
        <v>44790400</v>
      </c>
      <c r="G46" s="94"/>
      <c r="H46" s="94"/>
      <c r="I46" s="94"/>
      <c r="J46" s="79">
        <f>L46+O46</f>
        <v>0</v>
      </c>
      <c r="K46" s="93"/>
      <c r="L46" s="94"/>
      <c r="M46" s="94"/>
      <c r="N46" s="94"/>
      <c r="O46" s="94"/>
      <c r="P46" s="79">
        <f>E46+J46</f>
        <v>44790400</v>
      </c>
      <c r="Q46" s="48"/>
      <c r="R46" s="7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</row>
    <row r="47" spans="1:80" s="49" customFormat="1" ht="68.25" customHeight="1">
      <c r="A47" s="102" t="s">
        <v>310</v>
      </c>
      <c r="B47" s="102" t="s">
        <v>279</v>
      </c>
      <c r="C47" s="102" t="s">
        <v>88</v>
      </c>
      <c r="D47" s="103" t="s">
        <v>311</v>
      </c>
      <c r="E47" s="79">
        <f>I47+F47</f>
        <v>20306100</v>
      </c>
      <c r="F47" s="94">
        <v>15128600</v>
      </c>
      <c r="G47" s="94"/>
      <c r="H47" s="94"/>
      <c r="I47" s="94">
        <v>5177500</v>
      </c>
      <c r="J47" s="79">
        <f t="shared" si="1"/>
        <v>0</v>
      </c>
      <c r="K47" s="93"/>
      <c r="L47" s="94"/>
      <c r="M47" s="94"/>
      <c r="N47" s="94"/>
      <c r="O47" s="94"/>
      <c r="P47" s="79">
        <f t="shared" si="2"/>
        <v>20306100</v>
      </c>
      <c r="Q47" s="48"/>
      <c r="R47" s="7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</row>
    <row r="48" spans="1:80" s="49" customFormat="1" ht="51" customHeight="1">
      <c r="A48" s="88" t="s">
        <v>172</v>
      </c>
      <c r="B48" s="88"/>
      <c r="C48" s="88"/>
      <c r="D48" s="104" t="s">
        <v>401</v>
      </c>
      <c r="E48" s="79">
        <f>E49</f>
        <v>78363800</v>
      </c>
      <c r="F48" s="79">
        <f aca="true" t="shared" si="7" ref="F48:O48">F49</f>
        <v>78363800</v>
      </c>
      <c r="G48" s="79">
        <f t="shared" si="7"/>
        <v>27650700</v>
      </c>
      <c r="H48" s="79">
        <f t="shared" si="7"/>
        <v>336000</v>
      </c>
      <c r="I48" s="79">
        <f t="shared" si="7"/>
        <v>0</v>
      </c>
      <c r="J48" s="79">
        <f t="shared" si="7"/>
        <v>0</v>
      </c>
      <c r="K48" s="79">
        <f t="shared" si="7"/>
        <v>0</v>
      </c>
      <c r="L48" s="79">
        <f t="shared" si="7"/>
        <v>0</v>
      </c>
      <c r="M48" s="79">
        <f t="shared" si="7"/>
        <v>0</v>
      </c>
      <c r="N48" s="79">
        <f t="shared" si="7"/>
        <v>0</v>
      </c>
      <c r="O48" s="79">
        <f t="shared" si="7"/>
        <v>0</v>
      </c>
      <c r="P48" s="79">
        <f t="shared" si="2"/>
        <v>78363800</v>
      </c>
      <c r="Q48" s="48"/>
      <c r="R48" s="72">
        <f>E48+K48</f>
        <v>78363800</v>
      </c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</row>
    <row r="49" spans="1:80" s="49" customFormat="1" ht="49.5" customHeight="1">
      <c r="A49" s="88" t="s">
        <v>173</v>
      </c>
      <c r="B49" s="88"/>
      <c r="C49" s="88"/>
      <c r="D49" s="104" t="s">
        <v>401</v>
      </c>
      <c r="E49" s="79">
        <f t="shared" si="0"/>
        <v>78363800</v>
      </c>
      <c r="F49" s="105">
        <f>SUM(F50:F61)</f>
        <v>78363800</v>
      </c>
      <c r="G49" s="105">
        <f aca="true" t="shared" si="8" ref="G49:P49">SUM(G50:G61)</f>
        <v>27650700</v>
      </c>
      <c r="H49" s="105">
        <f t="shared" si="8"/>
        <v>336000</v>
      </c>
      <c r="I49" s="105">
        <f t="shared" si="8"/>
        <v>0</v>
      </c>
      <c r="J49" s="105">
        <f t="shared" si="8"/>
        <v>0</v>
      </c>
      <c r="K49" s="105">
        <f t="shared" si="8"/>
        <v>0</v>
      </c>
      <c r="L49" s="105">
        <f t="shared" si="8"/>
        <v>0</v>
      </c>
      <c r="M49" s="105">
        <f t="shared" si="8"/>
        <v>0</v>
      </c>
      <c r="N49" s="105">
        <f t="shared" si="8"/>
        <v>0</v>
      </c>
      <c r="O49" s="105">
        <f t="shared" si="8"/>
        <v>0</v>
      </c>
      <c r="P49" s="105">
        <f t="shared" si="8"/>
        <v>78363800</v>
      </c>
      <c r="Q49" s="48"/>
      <c r="R49" s="7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</row>
    <row r="50" spans="1:80" s="49" customFormat="1" ht="40.5" customHeight="1">
      <c r="A50" s="106" t="s">
        <v>174</v>
      </c>
      <c r="B50" s="106" t="s">
        <v>36</v>
      </c>
      <c r="C50" s="106" t="s">
        <v>37</v>
      </c>
      <c r="D50" s="107" t="s">
        <v>17</v>
      </c>
      <c r="E50" s="79">
        <f t="shared" si="0"/>
        <v>6300000</v>
      </c>
      <c r="F50" s="94">
        <v>6300000</v>
      </c>
      <c r="G50" s="94"/>
      <c r="H50" s="94"/>
      <c r="I50" s="94"/>
      <c r="J50" s="79">
        <f t="shared" si="1"/>
        <v>0</v>
      </c>
      <c r="K50" s="93"/>
      <c r="L50" s="94"/>
      <c r="M50" s="94"/>
      <c r="N50" s="94"/>
      <c r="O50" s="94"/>
      <c r="P50" s="79">
        <f t="shared" si="2"/>
        <v>6300000</v>
      </c>
      <c r="Q50" s="48"/>
      <c r="R50" s="7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</row>
    <row r="51" spans="1:80" s="49" customFormat="1" ht="40.5" customHeight="1">
      <c r="A51" s="106" t="s">
        <v>175</v>
      </c>
      <c r="B51" s="106" t="s">
        <v>38</v>
      </c>
      <c r="C51" s="106" t="s">
        <v>37</v>
      </c>
      <c r="D51" s="107" t="s">
        <v>39</v>
      </c>
      <c r="E51" s="79">
        <f t="shared" si="0"/>
        <v>1602600</v>
      </c>
      <c r="F51" s="94">
        <v>1602600</v>
      </c>
      <c r="G51" s="94"/>
      <c r="H51" s="94"/>
      <c r="I51" s="94"/>
      <c r="J51" s="79">
        <f t="shared" si="1"/>
        <v>0</v>
      </c>
      <c r="K51" s="93"/>
      <c r="L51" s="94"/>
      <c r="M51" s="94"/>
      <c r="N51" s="94"/>
      <c r="O51" s="94"/>
      <c r="P51" s="79">
        <f t="shared" si="2"/>
        <v>1602600</v>
      </c>
      <c r="Q51" s="48"/>
      <c r="R51" s="7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</row>
    <row r="52" spans="1:80" s="49" customFormat="1" ht="40.5" customHeight="1">
      <c r="A52" s="106" t="s">
        <v>176</v>
      </c>
      <c r="B52" s="106" t="s">
        <v>40</v>
      </c>
      <c r="C52" s="106" t="s">
        <v>37</v>
      </c>
      <c r="D52" s="108" t="s">
        <v>264</v>
      </c>
      <c r="E52" s="79">
        <f t="shared" si="0"/>
        <v>4807100</v>
      </c>
      <c r="F52" s="94">
        <v>4807100</v>
      </c>
      <c r="G52" s="94">
        <v>3753800</v>
      </c>
      <c r="H52" s="94">
        <v>67500</v>
      </c>
      <c r="I52" s="94"/>
      <c r="J52" s="79">
        <f t="shared" si="1"/>
        <v>0</v>
      </c>
      <c r="K52" s="93"/>
      <c r="L52" s="94"/>
      <c r="M52" s="94"/>
      <c r="N52" s="94"/>
      <c r="O52" s="94"/>
      <c r="P52" s="79">
        <f t="shared" si="2"/>
        <v>4807100</v>
      </c>
      <c r="Q52" s="48"/>
      <c r="R52" s="7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</row>
    <row r="53" spans="1:80" s="49" customFormat="1" ht="40.5" customHeight="1">
      <c r="A53" s="106" t="s">
        <v>177</v>
      </c>
      <c r="B53" s="106" t="s">
        <v>41</v>
      </c>
      <c r="C53" s="106" t="s">
        <v>37</v>
      </c>
      <c r="D53" s="108" t="s">
        <v>265</v>
      </c>
      <c r="E53" s="79">
        <f t="shared" si="0"/>
        <v>90000</v>
      </c>
      <c r="F53" s="94">
        <v>90000</v>
      </c>
      <c r="G53" s="94"/>
      <c r="H53" s="94"/>
      <c r="I53" s="94"/>
      <c r="J53" s="79">
        <f t="shared" si="1"/>
        <v>0</v>
      </c>
      <c r="K53" s="93"/>
      <c r="L53" s="94"/>
      <c r="M53" s="94"/>
      <c r="N53" s="94"/>
      <c r="O53" s="94"/>
      <c r="P53" s="79">
        <f t="shared" si="2"/>
        <v>90000</v>
      </c>
      <c r="Q53" s="48"/>
      <c r="R53" s="7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</row>
    <row r="54" spans="1:80" s="49" customFormat="1" ht="47.25" customHeight="1">
      <c r="A54" s="106" t="s">
        <v>217</v>
      </c>
      <c r="B54" s="106" t="s">
        <v>137</v>
      </c>
      <c r="C54" s="106" t="s">
        <v>37</v>
      </c>
      <c r="D54" s="100" t="s">
        <v>103</v>
      </c>
      <c r="E54" s="79">
        <f t="shared" si="0"/>
        <v>23179800</v>
      </c>
      <c r="F54" s="94">
        <v>23179800</v>
      </c>
      <c r="G54" s="94">
        <v>18143800</v>
      </c>
      <c r="H54" s="94">
        <v>213800</v>
      </c>
      <c r="I54" s="94"/>
      <c r="J54" s="79">
        <f t="shared" si="1"/>
        <v>0</v>
      </c>
      <c r="K54" s="93"/>
      <c r="L54" s="94"/>
      <c r="M54" s="94"/>
      <c r="N54" s="94"/>
      <c r="O54" s="94"/>
      <c r="P54" s="79">
        <f t="shared" si="2"/>
        <v>23179800</v>
      </c>
      <c r="Q54" s="48"/>
      <c r="R54" s="7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</row>
    <row r="55" spans="1:80" s="49" customFormat="1" ht="48.75" customHeight="1">
      <c r="A55" s="106" t="s">
        <v>218</v>
      </c>
      <c r="B55" s="106" t="s">
        <v>219</v>
      </c>
      <c r="C55" s="106" t="s">
        <v>37</v>
      </c>
      <c r="D55" s="100" t="s">
        <v>225</v>
      </c>
      <c r="E55" s="79">
        <f t="shared" si="0"/>
        <v>16369900</v>
      </c>
      <c r="F55" s="94">
        <v>16369900</v>
      </c>
      <c r="G55" s="94"/>
      <c r="H55" s="94"/>
      <c r="I55" s="94"/>
      <c r="J55" s="79">
        <f t="shared" si="1"/>
        <v>0</v>
      </c>
      <c r="K55" s="93"/>
      <c r="L55" s="94"/>
      <c r="M55" s="94"/>
      <c r="N55" s="94"/>
      <c r="O55" s="94"/>
      <c r="P55" s="79">
        <f t="shared" si="2"/>
        <v>16369900</v>
      </c>
      <c r="Q55" s="48"/>
      <c r="R55" s="7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</row>
    <row r="56" spans="1:80" s="49" customFormat="1" ht="46.5" customHeight="1">
      <c r="A56" s="106" t="s">
        <v>178</v>
      </c>
      <c r="B56" s="106" t="s">
        <v>42</v>
      </c>
      <c r="C56" s="106" t="s">
        <v>37</v>
      </c>
      <c r="D56" s="109" t="s">
        <v>220</v>
      </c>
      <c r="E56" s="79">
        <f t="shared" si="0"/>
        <v>8738600</v>
      </c>
      <c r="F56" s="94">
        <v>8738600</v>
      </c>
      <c r="G56" s="94">
        <v>4954000</v>
      </c>
      <c r="H56" s="94">
        <v>30700</v>
      </c>
      <c r="I56" s="94"/>
      <c r="J56" s="79">
        <f t="shared" si="1"/>
        <v>0</v>
      </c>
      <c r="K56" s="93"/>
      <c r="L56" s="94"/>
      <c r="M56" s="94"/>
      <c r="N56" s="94"/>
      <c r="O56" s="94"/>
      <c r="P56" s="79">
        <f t="shared" si="2"/>
        <v>8738600</v>
      </c>
      <c r="Q56" s="48"/>
      <c r="R56" s="7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</row>
    <row r="57" spans="1:80" s="49" customFormat="1" ht="37.5" customHeight="1">
      <c r="A57" s="106" t="s">
        <v>179</v>
      </c>
      <c r="B57" s="106" t="s">
        <v>43</v>
      </c>
      <c r="C57" s="102" t="s">
        <v>37</v>
      </c>
      <c r="D57" s="110" t="s">
        <v>221</v>
      </c>
      <c r="E57" s="79">
        <f t="shared" si="0"/>
        <v>5815100</v>
      </c>
      <c r="F57" s="94">
        <v>5815100</v>
      </c>
      <c r="G57" s="94"/>
      <c r="H57" s="93"/>
      <c r="I57" s="93"/>
      <c r="J57" s="79">
        <f t="shared" si="1"/>
        <v>0</v>
      </c>
      <c r="K57" s="93"/>
      <c r="L57" s="93"/>
      <c r="M57" s="93"/>
      <c r="N57" s="93"/>
      <c r="O57" s="93"/>
      <c r="P57" s="79">
        <f t="shared" si="2"/>
        <v>5815100</v>
      </c>
      <c r="Q57" s="48"/>
      <c r="R57" s="7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</row>
    <row r="58" spans="1:80" s="49" customFormat="1" ht="63" customHeight="1">
      <c r="A58" s="153" t="s">
        <v>223</v>
      </c>
      <c r="B58" s="153" t="s">
        <v>222</v>
      </c>
      <c r="C58" s="145" t="s">
        <v>37</v>
      </c>
      <c r="D58" s="162" t="s">
        <v>334</v>
      </c>
      <c r="E58" s="141">
        <f t="shared" si="0"/>
        <v>1070400</v>
      </c>
      <c r="F58" s="142">
        <v>1070400</v>
      </c>
      <c r="G58" s="142"/>
      <c r="H58" s="142"/>
      <c r="I58" s="142"/>
      <c r="J58" s="141">
        <f t="shared" si="1"/>
        <v>0</v>
      </c>
      <c r="K58" s="143"/>
      <c r="L58" s="142"/>
      <c r="M58" s="142"/>
      <c r="N58" s="142"/>
      <c r="O58" s="142"/>
      <c r="P58" s="141">
        <f t="shared" si="2"/>
        <v>1070400</v>
      </c>
      <c r="Q58" s="48"/>
      <c r="R58" s="7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</row>
    <row r="59" spans="1:80" s="49" customFormat="1" ht="66" customHeight="1">
      <c r="A59" s="106" t="s">
        <v>211</v>
      </c>
      <c r="B59" s="111" t="s">
        <v>209</v>
      </c>
      <c r="C59" s="102" t="s">
        <v>37</v>
      </c>
      <c r="D59" s="109" t="s">
        <v>226</v>
      </c>
      <c r="E59" s="79">
        <f t="shared" si="0"/>
        <v>1575800</v>
      </c>
      <c r="F59" s="94">
        <v>1575800</v>
      </c>
      <c r="G59" s="94">
        <v>799100</v>
      </c>
      <c r="H59" s="93">
        <v>24000</v>
      </c>
      <c r="I59" s="93"/>
      <c r="J59" s="79">
        <f t="shared" si="1"/>
        <v>0</v>
      </c>
      <c r="K59" s="93"/>
      <c r="L59" s="93"/>
      <c r="M59" s="93"/>
      <c r="N59" s="93"/>
      <c r="O59" s="93"/>
      <c r="P59" s="79">
        <f t="shared" si="2"/>
        <v>1575800</v>
      </c>
      <c r="Q59" s="48"/>
      <c r="R59" s="7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</row>
    <row r="60" spans="1:80" s="49" customFormat="1" ht="49.5" customHeight="1">
      <c r="A60" s="106" t="s">
        <v>212</v>
      </c>
      <c r="B60" s="111" t="s">
        <v>210</v>
      </c>
      <c r="C60" s="102" t="s">
        <v>37</v>
      </c>
      <c r="D60" s="109" t="s">
        <v>224</v>
      </c>
      <c r="E60" s="79">
        <f t="shared" si="0"/>
        <v>8114500</v>
      </c>
      <c r="F60" s="94">
        <v>8114500</v>
      </c>
      <c r="G60" s="94"/>
      <c r="H60" s="93"/>
      <c r="I60" s="93"/>
      <c r="J60" s="79">
        <f t="shared" si="1"/>
        <v>0</v>
      </c>
      <c r="K60" s="93"/>
      <c r="L60" s="93"/>
      <c r="M60" s="93"/>
      <c r="N60" s="93"/>
      <c r="O60" s="93"/>
      <c r="P60" s="79">
        <f t="shared" si="2"/>
        <v>8114500</v>
      </c>
      <c r="Q60" s="48"/>
      <c r="R60" s="7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</row>
    <row r="61" spans="1:80" s="49" customFormat="1" ht="43.5" customHeight="1">
      <c r="A61" s="153" t="s">
        <v>402</v>
      </c>
      <c r="B61" s="153" t="s">
        <v>403</v>
      </c>
      <c r="C61" s="145" t="s">
        <v>34</v>
      </c>
      <c r="D61" s="162" t="s">
        <v>404</v>
      </c>
      <c r="E61" s="149">
        <f>F61+I61</f>
        <v>700000</v>
      </c>
      <c r="F61" s="151">
        <v>700000</v>
      </c>
      <c r="G61" s="151"/>
      <c r="H61" s="151"/>
      <c r="I61" s="151"/>
      <c r="J61" s="149">
        <f>L61+O61</f>
        <v>0</v>
      </c>
      <c r="K61" s="150"/>
      <c r="L61" s="151"/>
      <c r="M61" s="151"/>
      <c r="N61" s="151"/>
      <c r="O61" s="151"/>
      <c r="P61" s="149">
        <f>E61+J61</f>
        <v>700000</v>
      </c>
      <c r="Q61" s="48"/>
      <c r="R61" s="7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</row>
    <row r="62" spans="1:31" s="59" customFormat="1" ht="33" customHeight="1">
      <c r="A62" s="97" t="s">
        <v>182</v>
      </c>
      <c r="B62" s="97"/>
      <c r="C62" s="97"/>
      <c r="D62" s="101" t="s">
        <v>11</v>
      </c>
      <c r="E62" s="79">
        <f>E63</f>
        <v>278583700</v>
      </c>
      <c r="F62" s="79">
        <f>F63</f>
        <v>278583700</v>
      </c>
      <c r="G62" s="79">
        <f>G63</f>
        <v>7595800</v>
      </c>
      <c r="H62" s="79">
        <f>H63</f>
        <v>355800</v>
      </c>
      <c r="I62" s="79">
        <f>I63</f>
        <v>0</v>
      </c>
      <c r="J62" s="79">
        <f t="shared" si="1"/>
        <v>9344500</v>
      </c>
      <c r="K62" s="79">
        <f>K63</f>
        <v>0</v>
      </c>
      <c r="L62" s="79">
        <f>L63</f>
        <v>9344500</v>
      </c>
      <c r="M62" s="79">
        <f>M63</f>
        <v>0</v>
      </c>
      <c r="N62" s="79">
        <f>N63</f>
        <v>0</v>
      </c>
      <c r="O62" s="79">
        <f>O63</f>
        <v>0</v>
      </c>
      <c r="P62" s="79">
        <f t="shared" si="2"/>
        <v>287928200</v>
      </c>
      <c r="Q62" s="58"/>
      <c r="R62" s="72">
        <f>E62+K62-6562100-79614300</f>
        <v>192407300</v>
      </c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</row>
    <row r="63" spans="1:31" s="59" customFormat="1" ht="32.25" customHeight="1">
      <c r="A63" s="97" t="s">
        <v>183</v>
      </c>
      <c r="B63" s="97"/>
      <c r="C63" s="97"/>
      <c r="D63" s="101" t="s">
        <v>11</v>
      </c>
      <c r="E63" s="79">
        <f>E64+E67+E68+E69+E70+E71+E72+E73+E74+E75+E76+E77+E78+E79+E80</f>
        <v>278583700</v>
      </c>
      <c r="F63" s="79">
        <f>F64+F67+F68+F69+F70+F71+F72+F73+F74+F75+F76+F77+F78+F79+F80</f>
        <v>278583700</v>
      </c>
      <c r="G63" s="79">
        <f aca="true" t="shared" si="9" ref="G63:P63">G64+G67+G68+G69+G70+G71+G72+G73+G74+G75+G76+G77+G78+G79+G80</f>
        <v>7595800</v>
      </c>
      <c r="H63" s="79">
        <f t="shared" si="9"/>
        <v>355800</v>
      </c>
      <c r="I63" s="79">
        <f t="shared" si="9"/>
        <v>0</v>
      </c>
      <c r="J63" s="79">
        <f t="shared" si="9"/>
        <v>9344500</v>
      </c>
      <c r="K63" s="79">
        <f t="shared" si="9"/>
        <v>0</v>
      </c>
      <c r="L63" s="79">
        <f t="shared" si="9"/>
        <v>9344500</v>
      </c>
      <c r="M63" s="79">
        <f t="shared" si="9"/>
        <v>0</v>
      </c>
      <c r="N63" s="79">
        <f t="shared" si="9"/>
        <v>0</v>
      </c>
      <c r="O63" s="79">
        <f t="shared" si="9"/>
        <v>0</v>
      </c>
      <c r="P63" s="79">
        <f t="shared" si="9"/>
        <v>287928200</v>
      </c>
      <c r="Q63" s="58"/>
      <c r="R63" s="56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</row>
    <row r="64" spans="1:80" s="49" customFormat="1" ht="54" customHeight="1">
      <c r="A64" s="145" t="s">
        <v>337</v>
      </c>
      <c r="B64" s="145" t="s">
        <v>338</v>
      </c>
      <c r="C64" s="145"/>
      <c r="D64" s="146" t="s">
        <v>319</v>
      </c>
      <c r="E64" s="149">
        <f t="shared" si="0"/>
        <v>41256100</v>
      </c>
      <c r="F64" s="147">
        <v>41256100</v>
      </c>
      <c r="G64" s="151"/>
      <c r="H64" s="151"/>
      <c r="I64" s="151"/>
      <c r="J64" s="149">
        <f t="shared" si="1"/>
        <v>9300000</v>
      </c>
      <c r="K64" s="150"/>
      <c r="L64" s="151">
        <v>9300000</v>
      </c>
      <c r="M64" s="151"/>
      <c r="N64" s="151"/>
      <c r="O64" s="151"/>
      <c r="P64" s="149">
        <f t="shared" si="2"/>
        <v>50556100</v>
      </c>
      <c r="Q64" s="48"/>
      <c r="R64" s="7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</row>
    <row r="65" spans="1:80" s="49" customFormat="1" ht="54" customHeight="1">
      <c r="A65" s="145" t="s">
        <v>339</v>
      </c>
      <c r="B65" s="145" t="s">
        <v>340</v>
      </c>
      <c r="C65" s="145" t="s">
        <v>48</v>
      </c>
      <c r="D65" s="146" t="s">
        <v>341</v>
      </c>
      <c r="E65" s="149">
        <f t="shared" si="0"/>
        <v>34694000</v>
      </c>
      <c r="F65" s="147">
        <v>34694000</v>
      </c>
      <c r="G65" s="151"/>
      <c r="H65" s="151"/>
      <c r="I65" s="151"/>
      <c r="J65" s="149">
        <f t="shared" si="1"/>
        <v>9300000</v>
      </c>
      <c r="K65" s="150"/>
      <c r="L65" s="151">
        <v>9300000</v>
      </c>
      <c r="M65" s="151"/>
      <c r="N65" s="151"/>
      <c r="O65" s="151"/>
      <c r="P65" s="149">
        <f t="shared" si="2"/>
        <v>43994000</v>
      </c>
      <c r="Q65" s="48"/>
      <c r="R65" s="7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</row>
    <row r="66" spans="1:80" s="49" customFormat="1" ht="54" customHeight="1">
      <c r="A66" s="145" t="s">
        <v>342</v>
      </c>
      <c r="B66" s="145" t="s">
        <v>343</v>
      </c>
      <c r="C66" s="145" t="s">
        <v>48</v>
      </c>
      <c r="D66" s="146" t="s">
        <v>344</v>
      </c>
      <c r="E66" s="149">
        <f t="shared" si="0"/>
        <v>6562100</v>
      </c>
      <c r="F66" s="147">
        <v>6562100</v>
      </c>
      <c r="G66" s="151"/>
      <c r="H66" s="151"/>
      <c r="I66" s="151"/>
      <c r="J66" s="149">
        <f t="shared" si="1"/>
        <v>0</v>
      </c>
      <c r="K66" s="150"/>
      <c r="L66" s="151"/>
      <c r="M66" s="151"/>
      <c r="N66" s="151"/>
      <c r="O66" s="151"/>
      <c r="P66" s="149">
        <f t="shared" si="2"/>
        <v>6562100</v>
      </c>
      <c r="Q66" s="48"/>
      <c r="R66" s="7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</row>
    <row r="67" spans="1:80" s="49" customFormat="1" ht="45" customHeight="1">
      <c r="A67" s="145" t="s">
        <v>181</v>
      </c>
      <c r="B67" s="145" t="s">
        <v>47</v>
      </c>
      <c r="C67" s="145" t="s">
        <v>75</v>
      </c>
      <c r="D67" s="146" t="s">
        <v>128</v>
      </c>
      <c r="E67" s="149">
        <f t="shared" si="0"/>
        <v>3441200</v>
      </c>
      <c r="F67" s="147">
        <v>3441200</v>
      </c>
      <c r="G67" s="151">
        <v>2820700</v>
      </c>
      <c r="H67" s="151"/>
      <c r="I67" s="151"/>
      <c r="J67" s="149">
        <f t="shared" si="1"/>
        <v>0</v>
      </c>
      <c r="K67" s="150"/>
      <c r="L67" s="151"/>
      <c r="M67" s="151"/>
      <c r="N67" s="151"/>
      <c r="O67" s="151"/>
      <c r="P67" s="149">
        <f t="shared" si="2"/>
        <v>3441200</v>
      </c>
      <c r="Q67" s="48"/>
      <c r="R67" s="7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</row>
    <row r="68" spans="1:80" s="49" customFormat="1" ht="54" customHeight="1">
      <c r="A68" s="102" t="s">
        <v>180</v>
      </c>
      <c r="B68" s="102" t="s">
        <v>68</v>
      </c>
      <c r="C68" s="102" t="s">
        <v>58</v>
      </c>
      <c r="D68" s="112" t="s">
        <v>14</v>
      </c>
      <c r="E68" s="79">
        <f t="shared" si="0"/>
        <v>31521500</v>
      </c>
      <c r="F68" s="92">
        <v>31521500</v>
      </c>
      <c r="G68" s="94"/>
      <c r="H68" s="94"/>
      <c r="I68" s="94"/>
      <c r="J68" s="79">
        <f t="shared" si="1"/>
        <v>0</v>
      </c>
      <c r="K68" s="93"/>
      <c r="L68" s="94"/>
      <c r="M68" s="94"/>
      <c r="N68" s="94"/>
      <c r="O68" s="94"/>
      <c r="P68" s="79">
        <f t="shared" si="2"/>
        <v>31521500</v>
      </c>
      <c r="Q68" s="48"/>
      <c r="R68" s="7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</row>
    <row r="69" spans="1:80" s="49" customFormat="1" ht="47.25" customHeight="1">
      <c r="A69" s="102" t="s">
        <v>184</v>
      </c>
      <c r="B69" s="102" t="s">
        <v>185</v>
      </c>
      <c r="C69" s="102" t="s">
        <v>59</v>
      </c>
      <c r="D69" s="112" t="s">
        <v>15</v>
      </c>
      <c r="E69" s="79">
        <f t="shared" si="0"/>
        <v>53809000</v>
      </c>
      <c r="F69" s="92">
        <v>53809000</v>
      </c>
      <c r="G69" s="94"/>
      <c r="H69" s="94"/>
      <c r="I69" s="94"/>
      <c r="J69" s="79">
        <f t="shared" si="1"/>
        <v>0</v>
      </c>
      <c r="K69" s="93"/>
      <c r="L69" s="94"/>
      <c r="M69" s="94"/>
      <c r="N69" s="94"/>
      <c r="O69" s="94"/>
      <c r="P69" s="79">
        <f t="shared" si="2"/>
        <v>53809000</v>
      </c>
      <c r="Q69" s="48"/>
      <c r="R69" s="7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</row>
    <row r="70" spans="1:80" s="49" customFormat="1" ht="40.5" customHeight="1">
      <c r="A70" s="102" t="s">
        <v>186</v>
      </c>
      <c r="B70" s="102" t="s">
        <v>69</v>
      </c>
      <c r="C70" s="102" t="s">
        <v>60</v>
      </c>
      <c r="D70" s="112" t="s">
        <v>25</v>
      </c>
      <c r="E70" s="79">
        <f t="shared" si="0"/>
        <v>8920800</v>
      </c>
      <c r="F70" s="92">
        <v>8920800</v>
      </c>
      <c r="G70" s="94"/>
      <c r="H70" s="94"/>
      <c r="I70" s="94"/>
      <c r="J70" s="79">
        <f t="shared" si="1"/>
        <v>0</v>
      </c>
      <c r="K70" s="93"/>
      <c r="L70" s="94"/>
      <c r="M70" s="94"/>
      <c r="N70" s="94"/>
      <c r="O70" s="94"/>
      <c r="P70" s="79">
        <f t="shared" si="2"/>
        <v>8920800</v>
      </c>
      <c r="Q70" s="48"/>
      <c r="R70" s="7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</row>
    <row r="71" spans="1:80" s="49" customFormat="1" ht="30" customHeight="1">
      <c r="A71" s="102" t="s">
        <v>187</v>
      </c>
      <c r="B71" s="102" t="s">
        <v>188</v>
      </c>
      <c r="C71" s="102" t="s">
        <v>61</v>
      </c>
      <c r="D71" s="112" t="s">
        <v>189</v>
      </c>
      <c r="E71" s="79">
        <f t="shared" si="0"/>
        <v>4714500</v>
      </c>
      <c r="F71" s="92">
        <v>4714500</v>
      </c>
      <c r="G71" s="94"/>
      <c r="H71" s="94"/>
      <c r="I71" s="94"/>
      <c r="J71" s="79">
        <f t="shared" si="1"/>
        <v>0</v>
      </c>
      <c r="K71" s="93"/>
      <c r="L71" s="94"/>
      <c r="M71" s="94"/>
      <c r="N71" s="94"/>
      <c r="O71" s="94"/>
      <c r="P71" s="79">
        <f t="shared" si="2"/>
        <v>4714500</v>
      </c>
      <c r="Q71" s="48"/>
      <c r="R71" s="7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</row>
    <row r="72" spans="1:80" s="49" customFormat="1" ht="54" customHeight="1">
      <c r="A72" s="102" t="s">
        <v>190</v>
      </c>
      <c r="B72" s="102" t="s">
        <v>70</v>
      </c>
      <c r="C72" s="102" t="s">
        <v>62</v>
      </c>
      <c r="D72" s="112" t="s">
        <v>282</v>
      </c>
      <c r="E72" s="79">
        <f t="shared" si="0"/>
        <v>15664900</v>
      </c>
      <c r="F72" s="92">
        <v>15664900</v>
      </c>
      <c r="G72" s="94"/>
      <c r="H72" s="94"/>
      <c r="I72" s="94"/>
      <c r="J72" s="79">
        <f t="shared" si="1"/>
        <v>0</v>
      </c>
      <c r="K72" s="93"/>
      <c r="L72" s="94"/>
      <c r="M72" s="94"/>
      <c r="N72" s="94"/>
      <c r="O72" s="94"/>
      <c r="P72" s="79">
        <f t="shared" si="2"/>
        <v>15664900</v>
      </c>
      <c r="Q72" s="48"/>
      <c r="R72" s="7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</row>
    <row r="73" spans="1:80" s="49" customFormat="1" ht="28.5" customHeight="1">
      <c r="A73" s="102" t="s">
        <v>191</v>
      </c>
      <c r="B73" s="102" t="s">
        <v>72</v>
      </c>
      <c r="C73" s="102" t="s">
        <v>63</v>
      </c>
      <c r="D73" s="112" t="s">
        <v>16</v>
      </c>
      <c r="E73" s="79">
        <f t="shared" si="0"/>
        <v>17040000</v>
      </c>
      <c r="F73" s="92">
        <v>17040000</v>
      </c>
      <c r="G73" s="92"/>
      <c r="H73" s="92"/>
      <c r="I73" s="92"/>
      <c r="J73" s="79">
        <f t="shared" si="1"/>
        <v>0</v>
      </c>
      <c r="K73" s="93"/>
      <c r="L73" s="92"/>
      <c r="M73" s="92"/>
      <c r="N73" s="92"/>
      <c r="O73" s="92"/>
      <c r="P73" s="79">
        <f t="shared" si="2"/>
        <v>17040000</v>
      </c>
      <c r="Q73" s="48"/>
      <c r="R73" s="7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</row>
    <row r="74" spans="1:80" s="49" customFormat="1" ht="33.75" customHeight="1">
      <c r="A74" s="102" t="s">
        <v>192</v>
      </c>
      <c r="B74" s="102" t="s">
        <v>73</v>
      </c>
      <c r="C74" s="102" t="s">
        <v>64</v>
      </c>
      <c r="D74" s="112" t="s">
        <v>327</v>
      </c>
      <c r="E74" s="79">
        <f t="shared" si="0"/>
        <v>4475300</v>
      </c>
      <c r="F74" s="92">
        <v>4475300</v>
      </c>
      <c r="G74" s="94"/>
      <c r="H74" s="94"/>
      <c r="I74" s="94"/>
      <c r="J74" s="79">
        <f t="shared" si="1"/>
        <v>0</v>
      </c>
      <c r="K74" s="93"/>
      <c r="L74" s="94"/>
      <c r="M74" s="94"/>
      <c r="N74" s="94"/>
      <c r="O74" s="93"/>
      <c r="P74" s="79">
        <f t="shared" si="2"/>
        <v>4475300</v>
      </c>
      <c r="Q74" s="48"/>
      <c r="R74" s="7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</row>
    <row r="75" spans="1:80" s="49" customFormat="1" ht="33" customHeight="1">
      <c r="A75" s="102" t="s">
        <v>193</v>
      </c>
      <c r="B75" s="102" t="s">
        <v>194</v>
      </c>
      <c r="C75" s="102" t="s">
        <v>65</v>
      </c>
      <c r="D75" s="112" t="s">
        <v>195</v>
      </c>
      <c r="E75" s="79">
        <f t="shared" si="0"/>
        <v>845800</v>
      </c>
      <c r="F75" s="92">
        <v>845800</v>
      </c>
      <c r="G75" s="94"/>
      <c r="H75" s="94"/>
      <c r="I75" s="94"/>
      <c r="J75" s="79">
        <f t="shared" si="1"/>
        <v>0</v>
      </c>
      <c r="K75" s="93"/>
      <c r="L75" s="94"/>
      <c r="M75" s="94"/>
      <c r="N75" s="94"/>
      <c r="O75" s="94"/>
      <c r="P75" s="79">
        <f t="shared" si="2"/>
        <v>845800</v>
      </c>
      <c r="Q75" s="48"/>
      <c r="R75" s="7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</row>
    <row r="76" spans="1:80" s="49" customFormat="1" ht="48" customHeight="1">
      <c r="A76" s="102" t="s">
        <v>196</v>
      </c>
      <c r="B76" s="102" t="s">
        <v>197</v>
      </c>
      <c r="C76" s="102" t="s">
        <v>66</v>
      </c>
      <c r="D76" s="112" t="s">
        <v>198</v>
      </c>
      <c r="E76" s="79">
        <f t="shared" si="0"/>
        <v>519200</v>
      </c>
      <c r="F76" s="92">
        <v>519200</v>
      </c>
      <c r="G76" s="94"/>
      <c r="H76" s="94"/>
      <c r="I76" s="94"/>
      <c r="J76" s="79">
        <f t="shared" si="1"/>
        <v>0</v>
      </c>
      <c r="K76" s="93"/>
      <c r="L76" s="94"/>
      <c r="M76" s="94"/>
      <c r="N76" s="94"/>
      <c r="O76" s="94"/>
      <c r="P76" s="79">
        <f t="shared" si="2"/>
        <v>519200</v>
      </c>
      <c r="Q76" s="48"/>
      <c r="R76" s="7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</row>
    <row r="77" spans="1:80" s="49" customFormat="1" ht="51.75" customHeight="1">
      <c r="A77" s="102" t="s">
        <v>199</v>
      </c>
      <c r="B77" s="102" t="s">
        <v>200</v>
      </c>
      <c r="C77" s="102" t="s">
        <v>67</v>
      </c>
      <c r="D77" s="112" t="s">
        <v>283</v>
      </c>
      <c r="E77" s="79">
        <f t="shared" si="0"/>
        <v>13818400</v>
      </c>
      <c r="F77" s="92">
        <v>13818400</v>
      </c>
      <c r="G77" s="94"/>
      <c r="H77" s="94"/>
      <c r="I77" s="94"/>
      <c r="J77" s="79">
        <f t="shared" si="1"/>
        <v>0</v>
      </c>
      <c r="K77" s="93"/>
      <c r="L77" s="94"/>
      <c r="M77" s="94"/>
      <c r="N77" s="94"/>
      <c r="O77" s="94"/>
      <c r="P77" s="79">
        <f t="shared" si="2"/>
        <v>13818400</v>
      </c>
      <c r="Q77" s="48"/>
      <c r="R77" s="7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</row>
    <row r="78" spans="1:80" s="49" customFormat="1" ht="45" customHeight="1">
      <c r="A78" s="113" t="s">
        <v>201</v>
      </c>
      <c r="B78" s="113" t="s">
        <v>202</v>
      </c>
      <c r="C78" s="113" t="s">
        <v>67</v>
      </c>
      <c r="D78" s="114" t="s">
        <v>284</v>
      </c>
      <c r="E78" s="79">
        <f aca="true" t="shared" si="10" ref="E78:E138">F78+I78</f>
        <v>27390300</v>
      </c>
      <c r="F78" s="92">
        <v>27390300</v>
      </c>
      <c r="G78" s="94">
        <v>2853000</v>
      </c>
      <c r="H78" s="94"/>
      <c r="I78" s="94"/>
      <c r="J78" s="79">
        <f aca="true" t="shared" si="11" ref="J78:J138">L78+O78</f>
        <v>44500</v>
      </c>
      <c r="K78" s="93"/>
      <c r="L78" s="94">
        <v>44500</v>
      </c>
      <c r="M78" s="94"/>
      <c r="N78" s="94"/>
      <c r="O78" s="94"/>
      <c r="P78" s="79">
        <f aca="true" t="shared" si="12" ref="P78:P138">E78+J78</f>
        <v>27434800</v>
      </c>
      <c r="Q78" s="48"/>
      <c r="R78" s="7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</row>
    <row r="79" spans="1:80" s="49" customFormat="1" ht="30.75" customHeight="1">
      <c r="A79" s="113" t="s">
        <v>203</v>
      </c>
      <c r="B79" s="113" t="s">
        <v>204</v>
      </c>
      <c r="C79" s="113" t="s">
        <v>67</v>
      </c>
      <c r="D79" s="115" t="s">
        <v>328</v>
      </c>
      <c r="E79" s="79">
        <f t="shared" si="10"/>
        <v>52426900</v>
      </c>
      <c r="F79" s="92">
        <v>52426900</v>
      </c>
      <c r="G79" s="94"/>
      <c r="H79" s="94"/>
      <c r="I79" s="94"/>
      <c r="J79" s="79">
        <f t="shared" si="11"/>
        <v>0</v>
      </c>
      <c r="K79" s="93"/>
      <c r="L79" s="94"/>
      <c r="M79" s="94"/>
      <c r="N79" s="94"/>
      <c r="O79" s="94"/>
      <c r="P79" s="79">
        <f t="shared" si="12"/>
        <v>52426900</v>
      </c>
      <c r="Q79" s="48"/>
      <c r="R79" s="7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</row>
    <row r="80" spans="1:80" s="49" customFormat="1" ht="33" customHeight="1">
      <c r="A80" s="106" t="s">
        <v>288</v>
      </c>
      <c r="B80" s="106" t="s">
        <v>51</v>
      </c>
      <c r="C80" s="106" t="s">
        <v>56</v>
      </c>
      <c r="D80" s="112" t="s">
        <v>253</v>
      </c>
      <c r="E80" s="79">
        <f t="shared" si="10"/>
        <v>2739800</v>
      </c>
      <c r="F80" s="92">
        <v>2739800</v>
      </c>
      <c r="G80" s="94">
        <v>1922100</v>
      </c>
      <c r="H80" s="94">
        <v>355800</v>
      </c>
      <c r="I80" s="94"/>
      <c r="J80" s="79">
        <f t="shared" si="11"/>
        <v>0</v>
      </c>
      <c r="K80" s="93"/>
      <c r="L80" s="94"/>
      <c r="M80" s="94"/>
      <c r="N80" s="94"/>
      <c r="O80" s="94"/>
      <c r="P80" s="79">
        <f t="shared" si="12"/>
        <v>2739800</v>
      </c>
      <c r="Q80" s="48"/>
      <c r="R80" s="7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</row>
    <row r="81" spans="1:31" s="44" customFormat="1" ht="27" customHeight="1">
      <c r="A81" s="88" t="s">
        <v>213</v>
      </c>
      <c r="B81" s="88"/>
      <c r="C81" s="88"/>
      <c r="D81" s="104" t="s">
        <v>7</v>
      </c>
      <c r="E81" s="79">
        <f>E82</f>
        <v>46447000</v>
      </c>
      <c r="F81" s="79">
        <f aca="true" t="shared" si="13" ref="F81:O81">F82</f>
        <v>35655100</v>
      </c>
      <c r="G81" s="79">
        <f t="shared" si="13"/>
        <v>20208500</v>
      </c>
      <c r="H81" s="79">
        <f t="shared" si="13"/>
        <v>4256200</v>
      </c>
      <c r="I81" s="79">
        <f t="shared" si="13"/>
        <v>10791900</v>
      </c>
      <c r="J81" s="79">
        <f t="shared" si="13"/>
        <v>0</v>
      </c>
      <c r="K81" s="79">
        <f t="shared" si="13"/>
        <v>0</v>
      </c>
      <c r="L81" s="79">
        <f t="shared" si="13"/>
        <v>0</v>
      </c>
      <c r="M81" s="79">
        <f t="shared" si="13"/>
        <v>0</v>
      </c>
      <c r="N81" s="79">
        <f t="shared" si="13"/>
        <v>0</v>
      </c>
      <c r="O81" s="79">
        <f t="shared" si="13"/>
        <v>0</v>
      </c>
      <c r="P81" s="79">
        <f t="shared" si="12"/>
        <v>46447000</v>
      </c>
      <c r="Q81" s="45"/>
      <c r="R81" s="72">
        <f>E81+K81-10791900</f>
        <v>35655100</v>
      </c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</row>
    <row r="82" spans="1:31" s="44" customFormat="1" ht="35.25" customHeight="1">
      <c r="A82" s="88" t="s">
        <v>214</v>
      </c>
      <c r="B82" s="88"/>
      <c r="C82" s="88"/>
      <c r="D82" s="104" t="s">
        <v>7</v>
      </c>
      <c r="E82" s="79">
        <f>E83+E84+E85+E86</f>
        <v>46447000</v>
      </c>
      <c r="F82" s="79">
        <f>F83+F84+F85+F86</f>
        <v>35655100</v>
      </c>
      <c r="G82" s="79">
        <f>G83+G84+G85+G86</f>
        <v>20208500</v>
      </c>
      <c r="H82" s="79">
        <f>H83+H84+H85+H86</f>
        <v>4256200</v>
      </c>
      <c r="I82" s="79">
        <f>I83+I84+I85+I86</f>
        <v>10791900</v>
      </c>
      <c r="J82" s="79">
        <f aca="true" t="shared" si="14" ref="J82:O82">J83+J84+J85+J86</f>
        <v>0</v>
      </c>
      <c r="K82" s="79">
        <f t="shared" si="14"/>
        <v>0</v>
      </c>
      <c r="L82" s="79">
        <f t="shared" si="14"/>
        <v>0</v>
      </c>
      <c r="M82" s="79">
        <f t="shared" si="14"/>
        <v>0</v>
      </c>
      <c r="N82" s="79">
        <f t="shared" si="14"/>
        <v>0</v>
      </c>
      <c r="O82" s="79">
        <f t="shared" si="14"/>
        <v>0</v>
      </c>
      <c r="P82" s="79">
        <f t="shared" si="12"/>
        <v>46447000</v>
      </c>
      <c r="Q82" s="45"/>
      <c r="R82" s="46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</row>
    <row r="83" spans="1:18" ht="91.5" customHeight="1">
      <c r="A83" s="106" t="s">
        <v>215</v>
      </c>
      <c r="B83" s="106" t="s">
        <v>33</v>
      </c>
      <c r="C83" s="106" t="s">
        <v>34</v>
      </c>
      <c r="D83" s="116" t="s">
        <v>308</v>
      </c>
      <c r="E83" s="79">
        <f t="shared" si="10"/>
        <v>13981800</v>
      </c>
      <c r="F83" s="92">
        <v>13981800</v>
      </c>
      <c r="G83" s="92">
        <v>8634500</v>
      </c>
      <c r="H83" s="92">
        <v>1140100</v>
      </c>
      <c r="I83" s="92"/>
      <c r="J83" s="79">
        <f t="shared" si="11"/>
        <v>0</v>
      </c>
      <c r="K83" s="93"/>
      <c r="L83" s="94"/>
      <c r="M83" s="92"/>
      <c r="N83" s="92"/>
      <c r="O83" s="92"/>
      <c r="P83" s="79">
        <f t="shared" si="12"/>
        <v>13981800</v>
      </c>
      <c r="R83" s="7"/>
    </row>
    <row r="84" spans="1:18" ht="46.5" customHeight="1">
      <c r="A84" s="106" t="s">
        <v>216</v>
      </c>
      <c r="B84" s="106" t="s">
        <v>35</v>
      </c>
      <c r="C84" s="106" t="s">
        <v>34</v>
      </c>
      <c r="D84" s="116" t="s">
        <v>27</v>
      </c>
      <c r="E84" s="79">
        <f t="shared" si="10"/>
        <v>40000</v>
      </c>
      <c r="F84" s="92">
        <v>40000</v>
      </c>
      <c r="G84" s="92"/>
      <c r="H84" s="92"/>
      <c r="I84" s="92"/>
      <c r="J84" s="79">
        <f t="shared" si="11"/>
        <v>0</v>
      </c>
      <c r="K84" s="93"/>
      <c r="L84" s="94"/>
      <c r="M84" s="92"/>
      <c r="N84" s="92"/>
      <c r="O84" s="92"/>
      <c r="P84" s="79">
        <f t="shared" si="12"/>
        <v>40000</v>
      </c>
      <c r="R84" s="7"/>
    </row>
    <row r="85" spans="1:18" ht="47.25" customHeight="1">
      <c r="A85" s="106" t="s">
        <v>293</v>
      </c>
      <c r="B85" s="144">
        <v>3241</v>
      </c>
      <c r="C85" s="106" t="s">
        <v>79</v>
      </c>
      <c r="D85" s="117" t="s">
        <v>242</v>
      </c>
      <c r="E85" s="79">
        <f>F85+I85</f>
        <v>21633300</v>
      </c>
      <c r="F85" s="92">
        <v>21633300</v>
      </c>
      <c r="G85" s="92">
        <v>11574000</v>
      </c>
      <c r="H85" s="92">
        <v>3116100</v>
      </c>
      <c r="I85" s="92"/>
      <c r="J85" s="79">
        <f>L85+O85</f>
        <v>0</v>
      </c>
      <c r="K85" s="93"/>
      <c r="L85" s="94"/>
      <c r="M85" s="92"/>
      <c r="N85" s="92"/>
      <c r="O85" s="92"/>
      <c r="P85" s="79">
        <f>E85+J85</f>
        <v>21633300</v>
      </c>
      <c r="R85" s="7"/>
    </row>
    <row r="86" spans="1:18" ht="164.25" customHeight="1">
      <c r="A86" s="153" t="s">
        <v>392</v>
      </c>
      <c r="B86" s="153" t="s">
        <v>309</v>
      </c>
      <c r="C86" s="153" t="s">
        <v>88</v>
      </c>
      <c r="D86" s="155" t="s">
        <v>336</v>
      </c>
      <c r="E86" s="149">
        <f>F86+I86</f>
        <v>10791900</v>
      </c>
      <c r="F86" s="147"/>
      <c r="G86" s="147"/>
      <c r="H86" s="147"/>
      <c r="I86" s="148">
        <v>10791900</v>
      </c>
      <c r="J86" s="149">
        <f>L86+O86</f>
        <v>0</v>
      </c>
      <c r="K86" s="148"/>
      <c r="L86" s="151"/>
      <c r="M86" s="147"/>
      <c r="N86" s="147"/>
      <c r="O86" s="148"/>
      <c r="P86" s="149">
        <f>E86+J86</f>
        <v>10791900</v>
      </c>
      <c r="R86" s="7"/>
    </row>
    <row r="87" spans="1:31" s="44" customFormat="1" ht="47.25" customHeight="1">
      <c r="A87" s="88" t="s">
        <v>227</v>
      </c>
      <c r="B87" s="88"/>
      <c r="C87" s="88"/>
      <c r="D87" s="104" t="s">
        <v>10</v>
      </c>
      <c r="E87" s="79">
        <f>E88</f>
        <v>211338200</v>
      </c>
      <c r="F87" s="79">
        <f>F88</f>
        <v>202689000</v>
      </c>
      <c r="G87" s="79">
        <f>G88</f>
        <v>106018200</v>
      </c>
      <c r="H87" s="79">
        <f>H88</f>
        <v>24192500</v>
      </c>
      <c r="I87" s="79">
        <f>I88</f>
        <v>8649200</v>
      </c>
      <c r="J87" s="79">
        <f t="shared" si="11"/>
        <v>27697100</v>
      </c>
      <c r="K87" s="79">
        <f>K88</f>
        <v>0</v>
      </c>
      <c r="L87" s="79">
        <f>L88</f>
        <v>27180600</v>
      </c>
      <c r="M87" s="79">
        <f>M88</f>
        <v>1587500</v>
      </c>
      <c r="N87" s="79">
        <f>N88</f>
        <v>108000</v>
      </c>
      <c r="O87" s="79">
        <f>O88</f>
        <v>516500</v>
      </c>
      <c r="P87" s="79">
        <f t="shared" si="12"/>
        <v>239035300</v>
      </c>
      <c r="Q87" s="45"/>
      <c r="R87" s="72">
        <f>K87+E87-9855000</f>
        <v>201483200</v>
      </c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</row>
    <row r="88" spans="1:31" s="44" customFormat="1" ht="49.5" customHeight="1">
      <c r="A88" s="88" t="s">
        <v>228</v>
      </c>
      <c r="B88" s="88"/>
      <c r="C88" s="88"/>
      <c r="D88" s="104" t="s">
        <v>10</v>
      </c>
      <c r="E88" s="79">
        <f aca="true" t="shared" si="15" ref="E88:P88">E89+E90+E91+E92+E93+E94+E95+E98+E99+E100+E101</f>
        <v>211338200</v>
      </c>
      <c r="F88" s="79">
        <f t="shared" si="15"/>
        <v>202689000</v>
      </c>
      <c r="G88" s="79">
        <f t="shared" si="15"/>
        <v>106018200</v>
      </c>
      <c r="H88" s="79">
        <f t="shared" si="15"/>
        <v>24192500</v>
      </c>
      <c r="I88" s="79">
        <f t="shared" si="15"/>
        <v>8649200</v>
      </c>
      <c r="J88" s="79">
        <f t="shared" si="15"/>
        <v>27697100</v>
      </c>
      <c r="K88" s="79">
        <f t="shared" si="15"/>
        <v>0</v>
      </c>
      <c r="L88" s="79">
        <f t="shared" si="15"/>
        <v>27180600</v>
      </c>
      <c r="M88" s="79">
        <f t="shared" si="15"/>
        <v>1587500</v>
      </c>
      <c r="N88" s="79">
        <f t="shared" si="15"/>
        <v>108000</v>
      </c>
      <c r="O88" s="79">
        <f t="shared" si="15"/>
        <v>516500</v>
      </c>
      <c r="P88" s="79">
        <f t="shared" si="15"/>
        <v>239035300</v>
      </c>
      <c r="Q88" s="45"/>
      <c r="R88" s="46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</row>
    <row r="89" spans="1:18" ht="63" customHeight="1">
      <c r="A89" s="106" t="s">
        <v>229</v>
      </c>
      <c r="B89" s="106" t="s">
        <v>83</v>
      </c>
      <c r="C89" s="106" t="s">
        <v>84</v>
      </c>
      <c r="D89" s="118" t="s">
        <v>26</v>
      </c>
      <c r="E89" s="79">
        <f t="shared" si="10"/>
        <v>26468400</v>
      </c>
      <c r="F89" s="96">
        <v>26468400</v>
      </c>
      <c r="G89" s="96">
        <v>17028500</v>
      </c>
      <c r="H89" s="96">
        <v>2441800</v>
      </c>
      <c r="I89" s="96"/>
      <c r="J89" s="79">
        <f t="shared" si="11"/>
        <v>2239300</v>
      </c>
      <c r="K89" s="93"/>
      <c r="L89" s="93">
        <v>2239300</v>
      </c>
      <c r="M89" s="96"/>
      <c r="N89" s="96"/>
      <c r="O89" s="96"/>
      <c r="P89" s="79">
        <f t="shared" si="12"/>
        <v>28707700</v>
      </c>
      <c r="R89" s="7"/>
    </row>
    <row r="90" spans="1:18" ht="110.25" customHeight="1">
      <c r="A90" s="106" t="s">
        <v>230</v>
      </c>
      <c r="B90" s="106" t="s">
        <v>85</v>
      </c>
      <c r="C90" s="106" t="s">
        <v>86</v>
      </c>
      <c r="D90" s="118" t="s">
        <v>266</v>
      </c>
      <c r="E90" s="79">
        <f t="shared" si="10"/>
        <v>126213300</v>
      </c>
      <c r="F90" s="92">
        <v>126213300</v>
      </c>
      <c r="G90" s="92">
        <v>76408400</v>
      </c>
      <c r="H90" s="92">
        <v>20561600</v>
      </c>
      <c r="I90" s="92"/>
      <c r="J90" s="79">
        <f t="shared" si="11"/>
        <v>22565000</v>
      </c>
      <c r="K90" s="93"/>
      <c r="L90" s="94">
        <v>22314500</v>
      </c>
      <c r="M90" s="92"/>
      <c r="N90" s="92"/>
      <c r="O90" s="92">
        <v>250500</v>
      </c>
      <c r="P90" s="79">
        <f t="shared" si="12"/>
        <v>148778300</v>
      </c>
      <c r="R90" s="7"/>
    </row>
    <row r="91" spans="1:18" ht="48" customHeight="1">
      <c r="A91" s="106" t="s">
        <v>231</v>
      </c>
      <c r="B91" s="106" t="s">
        <v>87</v>
      </c>
      <c r="C91" s="106" t="s">
        <v>84</v>
      </c>
      <c r="D91" s="118" t="s">
        <v>232</v>
      </c>
      <c r="E91" s="79">
        <f t="shared" si="10"/>
        <v>8455300</v>
      </c>
      <c r="F91" s="92">
        <v>8455300</v>
      </c>
      <c r="G91" s="92">
        <v>5770000</v>
      </c>
      <c r="H91" s="92">
        <v>581900</v>
      </c>
      <c r="I91" s="92"/>
      <c r="J91" s="79">
        <f t="shared" si="11"/>
        <v>0</v>
      </c>
      <c r="K91" s="93"/>
      <c r="L91" s="94"/>
      <c r="M91" s="92"/>
      <c r="N91" s="92"/>
      <c r="O91" s="92"/>
      <c r="P91" s="79">
        <f t="shared" si="12"/>
        <v>8455300</v>
      </c>
      <c r="R91" s="7"/>
    </row>
    <row r="92" spans="1:18" ht="89.25" customHeight="1">
      <c r="A92" s="106" t="s">
        <v>323</v>
      </c>
      <c r="B92" s="106" t="s">
        <v>33</v>
      </c>
      <c r="C92" s="106" t="s">
        <v>34</v>
      </c>
      <c r="D92" s="118" t="s">
        <v>308</v>
      </c>
      <c r="E92" s="79">
        <f>F92+I92</f>
        <v>75900</v>
      </c>
      <c r="F92" s="92">
        <v>75900</v>
      </c>
      <c r="G92" s="92">
        <v>62200</v>
      </c>
      <c r="H92" s="92"/>
      <c r="I92" s="92"/>
      <c r="J92" s="79">
        <f>L92+O92</f>
        <v>0</v>
      </c>
      <c r="K92" s="93"/>
      <c r="L92" s="94"/>
      <c r="M92" s="92"/>
      <c r="N92" s="92"/>
      <c r="O92" s="92"/>
      <c r="P92" s="79">
        <f>E92+J92</f>
        <v>75900</v>
      </c>
      <c r="R92" s="7"/>
    </row>
    <row r="93" spans="1:18" ht="42.75" customHeight="1">
      <c r="A93" s="153" t="s">
        <v>233</v>
      </c>
      <c r="B93" s="153" t="s">
        <v>234</v>
      </c>
      <c r="C93" s="153" t="s">
        <v>34</v>
      </c>
      <c r="D93" s="154" t="s">
        <v>335</v>
      </c>
      <c r="E93" s="149">
        <f t="shared" si="10"/>
        <v>2950900</v>
      </c>
      <c r="F93" s="148">
        <v>2950900</v>
      </c>
      <c r="G93" s="148">
        <v>2189400</v>
      </c>
      <c r="H93" s="148">
        <v>62900</v>
      </c>
      <c r="I93" s="148"/>
      <c r="J93" s="149">
        <f t="shared" si="11"/>
        <v>0</v>
      </c>
      <c r="K93" s="150"/>
      <c r="L93" s="151"/>
      <c r="M93" s="147"/>
      <c r="N93" s="147"/>
      <c r="O93" s="147"/>
      <c r="P93" s="149">
        <f t="shared" si="12"/>
        <v>2950900</v>
      </c>
      <c r="R93" s="7"/>
    </row>
    <row r="94" spans="1:18" ht="93" customHeight="1">
      <c r="A94" s="106" t="s">
        <v>287</v>
      </c>
      <c r="B94" s="106" t="s">
        <v>82</v>
      </c>
      <c r="C94" s="106" t="s">
        <v>34</v>
      </c>
      <c r="D94" s="109" t="s">
        <v>22</v>
      </c>
      <c r="E94" s="79">
        <f>F94+I94</f>
        <v>4459600</v>
      </c>
      <c r="F94" s="96">
        <v>4459600</v>
      </c>
      <c r="G94" s="96"/>
      <c r="H94" s="96"/>
      <c r="I94" s="96"/>
      <c r="J94" s="79">
        <f>L94+O94</f>
        <v>0</v>
      </c>
      <c r="K94" s="93"/>
      <c r="L94" s="94"/>
      <c r="M94" s="92"/>
      <c r="N94" s="92"/>
      <c r="O94" s="92"/>
      <c r="P94" s="79">
        <f>E94+J94</f>
        <v>4459600</v>
      </c>
      <c r="R94" s="7"/>
    </row>
    <row r="95" spans="1:18" ht="47.25" customHeight="1">
      <c r="A95" s="106" t="s">
        <v>324</v>
      </c>
      <c r="B95" s="106" t="s">
        <v>325</v>
      </c>
      <c r="C95" s="106"/>
      <c r="D95" s="109" t="s">
        <v>326</v>
      </c>
      <c r="E95" s="79">
        <f>F95+I95</f>
        <v>805300</v>
      </c>
      <c r="F95" s="92">
        <v>805300</v>
      </c>
      <c r="G95" s="92"/>
      <c r="H95" s="92"/>
      <c r="I95" s="92"/>
      <c r="J95" s="79">
        <f>L95+O95</f>
        <v>0</v>
      </c>
      <c r="K95" s="93"/>
      <c r="L95" s="94"/>
      <c r="M95" s="92"/>
      <c r="N95" s="92"/>
      <c r="O95" s="92"/>
      <c r="P95" s="79">
        <f t="shared" si="12"/>
        <v>805300</v>
      </c>
      <c r="R95" s="7"/>
    </row>
    <row r="96" spans="1:18" ht="62.25" customHeight="1">
      <c r="A96" s="106" t="s">
        <v>235</v>
      </c>
      <c r="B96" s="106" t="s">
        <v>236</v>
      </c>
      <c r="C96" s="106" t="s">
        <v>84</v>
      </c>
      <c r="D96" s="119" t="s">
        <v>237</v>
      </c>
      <c r="E96" s="79">
        <f t="shared" si="10"/>
        <v>799300</v>
      </c>
      <c r="F96" s="92">
        <v>799300</v>
      </c>
      <c r="G96" s="92"/>
      <c r="H96" s="92"/>
      <c r="I96" s="92"/>
      <c r="J96" s="79">
        <f t="shared" si="11"/>
        <v>0</v>
      </c>
      <c r="K96" s="93"/>
      <c r="L96" s="94"/>
      <c r="M96" s="92"/>
      <c r="N96" s="92"/>
      <c r="O96" s="92"/>
      <c r="P96" s="79">
        <f t="shared" si="12"/>
        <v>799300</v>
      </c>
      <c r="R96" s="7"/>
    </row>
    <row r="97" spans="1:18" ht="30.75" customHeight="1">
      <c r="A97" s="106" t="s">
        <v>238</v>
      </c>
      <c r="B97" s="106" t="s">
        <v>239</v>
      </c>
      <c r="C97" s="106" t="s">
        <v>84</v>
      </c>
      <c r="D97" s="119" t="s">
        <v>240</v>
      </c>
      <c r="E97" s="79">
        <f t="shared" si="10"/>
        <v>6000</v>
      </c>
      <c r="F97" s="92">
        <v>6000</v>
      </c>
      <c r="G97" s="92"/>
      <c r="H97" s="92"/>
      <c r="I97" s="92"/>
      <c r="J97" s="79">
        <f t="shared" si="11"/>
        <v>0</v>
      </c>
      <c r="K97" s="93"/>
      <c r="L97" s="94"/>
      <c r="M97" s="92"/>
      <c r="N97" s="92"/>
      <c r="O97" s="92"/>
      <c r="P97" s="79">
        <f t="shared" si="12"/>
        <v>6000</v>
      </c>
      <c r="R97" s="7"/>
    </row>
    <row r="98" spans="1:18" ht="43.5" customHeight="1">
      <c r="A98" s="106" t="s">
        <v>241</v>
      </c>
      <c r="B98" s="140">
        <v>3241</v>
      </c>
      <c r="C98" s="106" t="s">
        <v>79</v>
      </c>
      <c r="D98" s="117" t="s">
        <v>242</v>
      </c>
      <c r="E98" s="79">
        <f t="shared" si="10"/>
        <v>7580500</v>
      </c>
      <c r="F98" s="92">
        <v>7580500</v>
      </c>
      <c r="G98" s="92">
        <v>4559700</v>
      </c>
      <c r="H98" s="92">
        <v>544300</v>
      </c>
      <c r="I98" s="92"/>
      <c r="J98" s="79">
        <f t="shared" si="11"/>
        <v>997900</v>
      </c>
      <c r="K98" s="93"/>
      <c r="L98" s="94">
        <v>997900</v>
      </c>
      <c r="M98" s="92">
        <v>400000</v>
      </c>
      <c r="N98" s="92">
        <v>108000</v>
      </c>
      <c r="O98" s="92"/>
      <c r="P98" s="79">
        <f t="shared" si="12"/>
        <v>8578400</v>
      </c>
      <c r="R98" s="7"/>
    </row>
    <row r="99" spans="1:18" ht="43.5" customHeight="1">
      <c r="A99" s="106" t="s">
        <v>243</v>
      </c>
      <c r="B99" s="106" t="s">
        <v>244</v>
      </c>
      <c r="C99" s="106" t="s">
        <v>79</v>
      </c>
      <c r="D99" s="117" t="s">
        <v>245</v>
      </c>
      <c r="E99" s="79">
        <f t="shared" si="10"/>
        <v>15955900</v>
      </c>
      <c r="F99" s="92">
        <v>15955900</v>
      </c>
      <c r="G99" s="92"/>
      <c r="H99" s="92"/>
      <c r="I99" s="92"/>
      <c r="J99" s="79">
        <f t="shared" si="11"/>
        <v>1894900</v>
      </c>
      <c r="K99" s="93"/>
      <c r="L99" s="96">
        <v>1628900</v>
      </c>
      <c r="M99" s="96">
        <v>1187500</v>
      </c>
      <c r="N99" s="96"/>
      <c r="O99" s="96">
        <v>266000</v>
      </c>
      <c r="P99" s="79">
        <f t="shared" si="12"/>
        <v>17850800</v>
      </c>
      <c r="R99" s="7"/>
    </row>
    <row r="100" spans="1:18" ht="115.5" customHeight="1">
      <c r="A100" s="153" t="s">
        <v>384</v>
      </c>
      <c r="B100" s="153" t="s">
        <v>383</v>
      </c>
      <c r="C100" s="153" t="s">
        <v>88</v>
      </c>
      <c r="D100" s="155" t="s">
        <v>385</v>
      </c>
      <c r="E100" s="149">
        <f>F100+I100</f>
        <v>9855000</v>
      </c>
      <c r="F100" s="147">
        <v>1205800</v>
      </c>
      <c r="G100" s="147"/>
      <c r="H100" s="147"/>
      <c r="I100" s="148">
        <v>8649200</v>
      </c>
      <c r="J100" s="149">
        <f>L100+O100</f>
        <v>0</v>
      </c>
      <c r="K100" s="148"/>
      <c r="L100" s="151"/>
      <c r="M100" s="147"/>
      <c r="N100" s="147"/>
      <c r="O100" s="148"/>
      <c r="P100" s="149">
        <f>E100+J100</f>
        <v>9855000</v>
      </c>
      <c r="R100" s="7"/>
    </row>
    <row r="101" spans="1:18" ht="39" customHeight="1">
      <c r="A101" s="88" t="s">
        <v>386</v>
      </c>
      <c r="B101" s="88" t="s">
        <v>111</v>
      </c>
      <c r="C101" s="97" t="s">
        <v>88</v>
      </c>
      <c r="D101" s="152" t="s">
        <v>295</v>
      </c>
      <c r="E101" s="149">
        <f>SUM(E102:E106)</f>
        <v>8518100</v>
      </c>
      <c r="F101" s="149">
        <f aca="true" t="shared" si="16" ref="F101:P101">SUM(F102:F106)</f>
        <v>8518100</v>
      </c>
      <c r="G101" s="149">
        <f t="shared" si="16"/>
        <v>0</v>
      </c>
      <c r="H101" s="149">
        <f t="shared" si="16"/>
        <v>0</v>
      </c>
      <c r="I101" s="149">
        <f t="shared" si="16"/>
        <v>0</v>
      </c>
      <c r="J101" s="149">
        <f t="shared" si="16"/>
        <v>0</v>
      </c>
      <c r="K101" s="149">
        <f t="shared" si="16"/>
        <v>0</v>
      </c>
      <c r="L101" s="149">
        <f t="shared" si="16"/>
        <v>0</v>
      </c>
      <c r="M101" s="149">
        <f t="shared" si="16"/>
        <v>0</v>
      </c>
      <c r="N101" s="149">
        <f t="shared" si="16"/>
        <v>0</v>
      </c>
      <c r="O101" s="149">
        <f t="shared" si="16"/>
        <v>0</v>
      </c>
      <c r="P101" s="149">
        <f t="shared" si="16"/>
        <v>8518100</v>
      </c>
      <c r="R101" s="7"/>
    </row>
    <row r="102" spans="1:18" ht="39" customHeight="1">
      <c r="A102" s="106"/>
      <c r="B102" s="106"/>
      <c r="C102" s="102"/>
      <c r="D102" s="116" t="s">
        <v>389</v>
      </c>
      <c r="E102" s="149">
        <f>F102+I102</f>
        <v>5220000</v>
      </c>
      <c r="F102" s="147">
        <v>5220000</v>
      </c>
      <c r="G102" s="147"/>
      <c r="H102" s="147"/>
      <c r="I102" s="148"/>
      <c r="J102" s="149">
        <f>L102+O102</f>
        <v>0</v>
      </c>
      <c r="K102" s="148"/>
      <c r="L102" s="151"/>
      <c r="M102" s="147"/>
      <c r="N102" s="147"/>
      <c r="O102" s="148"/>
      <c r="P102" s="149">
        <f>E102+J102</f>
        <v>5220000</v>
      </c>
      <c r="R102" s="7"/>
    </row>
    <row r="103" spans="1:18" ht="68.25" customHeight="1">
      <c r="A103" s="106"/>
      <c r="B103" s="106"/>
      <c r="C103" s="102"/>
      <c r="D103" s="116" t="s">
        <v>387</v>
      </c>
      <c r="E103" s="149">
        <f>F103+I103</f>
        <v>835400</v>
      </c>
      <c r="F103" s="147">
        <v>835400</v>
      </c>
      <c r="G103" s="147"/>
      <c r="H103" s="147"/>
      <c r="I103" s="148"/>
      <c r="J103" s="149">
        <f>L103+O103</f>
        <v>0</v>
      </c>
      <c r="K103" s="148"/>
      <c r="L103" s="151"/>
      <c r="M103" s="147"/>
      <c r="N103" s="147"/>
      <c r="O103" s="148"/>
      <c r="P103" s="149">
        <f>E103+J103</f>
        <v>835400</v>
      </c>
      <c r="R103" s="7"/>
    </row>
    <row r="104" spans="1:18" ht="51" customHeight="1">
      <c r="A104" s="106"/>
      <c r="B104" s="106"/>
      <c r="C104" s="102"/>
      <c r="D104" s="116" t="s">
        <v>388</v>
      </c>
      <c r="E104" s="149">
        <f>F104+I104</f>
        <v>1294200</v>
      </c>
      <c r="F104" s="147">
        <v>1294200</v>
      </c>
      <c r="G104" s="147"/>
      <c r="H104" s="147"/>
      <c r="I104" s="148"/>
      <c r="J104" s="149">
        <f>L104+O104</f>
        <v>0</v>
      </c>
      <c r="K104" s="148"/>
      <c r="L104" s="151"/>
      <c r="M104" s="147"/>
      <c r="N104" s="147"/>
      <c r="O104" s="148"/>
      <c r="P104" s="149">
        <f>E104+J104</f>
        <v>1294200</v>
      </c>
      <c r="R104" s="7"/>
    </row>
    <row r="105" spans="1:18" ht="112.5" customHeight="1">
      <c r="A105" s="106"/>
      <c r="B105" s="106"/>
      <c r="C105" s="102"/>
      <c r="D105" s="137" t="s">
        <v>391</v>
      </c>
      <c r="E105" s="149">
        <f>F105+I105</f>
        <v>88500</v>
      </c>
      <c r="F105" s="147">
        <v>88500</v>
      </c>
      <c r="G105" s="147"/>
      <c r="H105" s="147"/>
      <c r="I105" s="148"/>
      <c r="J105" s="149">
        <f>L105+O105</f>
        <v>0</v>
      </c>
      <c r="K105" s="148"/>
      <c r="L105" s="151"/>
      <c r="M105" s="147"/>
      <c r="N105" s="147"/>
      <c r="O105" s="148"/>
      <c r="P105" s="149">
        <f>E105+J105</f>
        <v>88500</v>
      </c>
      <c r="R105" s="7"/>
    </row>
    <row r="106" spans="1:18" ht="91.5" customHeight="1">
      <c r="A106" s="106"/>
      <c r="B106" s="106"/>
      <c r="C106" s="102"/>
      <c r="D106" s="116" t="s">
        <v>390</v>
      </c>
      <c r="E106" s="149">
        <f>F106+I106</f>
        <v>1080000</v>
      </c>
      <c r="F106" s="147">
        <v>1080000</v>
      </c>
      <c r="G106" s="147"/>
      <c r="H106" s="147"/>
      <c r="I106" s="148"/>
      <c r="J106" s="149">
        <f>L106+O106</f>
        <v>0</v>
      </c>
      <c r="K106" s="148"/>
      <c r="L106" s="151"/>
      <c r="M106" s="147"/>
      <c r="N106" s="147"/>
      <c r="O106" s="148"/>
      <c r="P106" s="149">
        <f>E106+J106</f>
        <v>1080000</v>
      </c>
      <c r="R106" s="7"/>
    </row>
    <row r="107" spans="1:31" s="47" customFormat="1" ht="45" customHeight="1">
      <c r="A107" s="88" t="s">
        <v>246</v>
      </c>
      <c r="B107" s="88"/>
      <c r="C107" s="88"/>
      <c r="D107" s="101" t="s">
        <v>9</v>
      </c>
      <c r="E107" s="79">
        <f>E108</f>
        <v>221294200</v>
      </c>
      <c r="F107" s="79">
        <f>F108</f>
        <v>221294200</v>
      </c>
      <c r="G107" s="79">
        <f>G108</f>
        <v>51251100</v>
      </c>
      <c r="H107" s="79">
        <f>H108</f>
        <v>9235900</v>
      </c>
      <c r="I107" s="79">
        <f>I108</f>
        <v>0</v>
      </c>
      <c r="J107" s="79">
        <f t="shared" si="11"/>
        <v>4805000</v>
      </c>
      <c r="K107" s="79">
        <f>K108</f>
        <v>1600000</v>
      </c>
      <c r="L107" s="79">
        <f>L108</f>
        <v>2470500</v>
      </c>
      <c r="M107" s="79">
        <f>M108</f>
        <v>790000</v>
      </c>
      <c r="N107" s="79">
        <f>N108</f>
        <v>4200</v>
      </c>
      <c r="O107" s="79">
        <f>O108</f>
        <v>2334500</v>
      </c>
      <c r="P107" s="79">
        <f t="shared" si="12"/>
        <v>226099200</v>
      </c>
      <c r="Q107" s="3"/>
      <c r="R107" s="72">
        <f>K107+E107-4079600</f>
        <v>218814600</v>
      </c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s="47" customFormat="1" ht="40.5" customHeight="1">
      <c r="A108" s="88" t="s">
        <v>247</v>
      </c>
      <c r="B108" s="88"/>
      <c r="C108" s="88"/>
      <c r="D108" s="101" t="s">
        <v>9</v>
      </c>
      <c r="E108" s="79">
        <f t="shared" si="10"/>
        <v>221294200</v>
      </c>
      <c r="F108" s="79">
        <f>F109+F112+F113+F114+F115+F116+F117+F118</f>
        <v>221294200</v>
      </c>
      <c r="G108" s="79">
        <f>G109+G112+G113+G114+G115+G116+G117+G118</f>
        <v>51251100</v>
      </c>
      <c r="H108" s="79">
        <f>H109+H112+H113+H114+H115+H116+H117+H118</f>
        <v>9235900</v>
      </c>
      <c r="I108" s="79">
        <f>I109+I112+I113+I114+I115+I116+I117+I118</f>
        <v>0</v>
      </c>
      <c r="J108" s="79">
        <f t="shared" si="11"/>
        <v>4805000</v>
      </c>
      <c r="K108" s="79">
        <f>K109+K112+K113+K114+K115+K116+K117+K118</f>
        <v>1600000</v>
      </c>
      <c r="L108" s="79">
        <f>L109+L112+L113+L114+L115+L116+L117+L118</f>
        <v>2470500</v>
      </c>
      <c r="M108" s="79">
        <f>M109+M112+M113+M114+M115+M116+M117+M118</f>
        <v>790000</v>
      </c>
      <c r="N108" s="79">
        <f>N109+N112+N113+N114+N115+N116+N117+N118</f>
        <v>4200</v>
      </c>
      <c r="O108" s="79">
        <f>O109+O112+O113+O114+O115+O116+O117+O118</f>
        <v>2334500</v>
      </c>
      <c r="P108" s="79">
        <f t="shared" si="12"/>
        <v>226099200</v>
      </c>
      <c r="Q108" s="3"/>
      <c r="R108" s="72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18" ht="34.5" customHeight="1">
      <c r="A109" s="145" t="s">
        <v>350</v>
      </c>
      <c r="B109" s="145" t="s">
        <v>338</v>
      </c>
      <c r="C109" s="145"/>
      <c r="D109" s="146" t="s">
        <v>319</v>
      </c>
      <c r="E109" s="79">
        <f t="shared" si="10"/>
        <v>59502600</v>
      </c>
      <c r="F109" s="147">
        <v>59502600</v>
      </c>
      <c r="G109" s="148"/>
      <c r="H109" s="148"/>
      <c r="I109" s="148"/>
      <c r="J109" s="149">
        <f t="shared" si="11"/>
        <v>410000</v>
      </c>
      <c r="K109" s="150"/>
      <c r="L109" s="151">
        <v>390000</v>
      </c>
      <c r="M109" s="147"/>
      <c r="N109" s="147"/>
      <c r="O109" s="147">
        <v>20000</v>
      </c>
      <c r="P109" s="149">
        <f t="shared" si="12"/>
        <v>59912600</v>
      </c>
      <c r="R109" s="7"/>
    </row>
    <row r="110" spans="1:18" ht="43.5" customHeight="1">
      <c r="A110" s="145" t="s">
        <v>351</v>
      </c>
      <c r="B110" s="145" t="s">
        <v>340</v>
      </c>
      <c r="C110" s="145" t="s">
        <v>48</v>
      </c>
      <c r="D110" s="146" t="s">
        <v>341</v>
      </c>
      <c r="E110" s="79">
        <f t="shared" si="10"/>
        <v>55423000</v>
      </c>
      <c r="F110" s="147">
        <v>55423000</v>
      </c>
      <c r="G110" s="148"/>
      <c r="H110" s="148"/>
      <c r="I110" s="148"/>
      <c r="J110" s="149">
        <f t="shared" si="11"/>
        <v>410000</v>
      </c>
      <c r="K110" s="150"/>
      <c r="L110" s="151">
        <v>390000</v>
      </c>
      <c r="M110" s="147"/>
      <c r="N110" s="147"/>
      <c r="O110" s="147">
        <v>20000</v>
      </c>
      <c r="P110" s="149">
        <f t="shared" si="12"/>
        <v>55833000</v>
      </c>
      <c r="R110" s="7"/>
    </row>
    <row r="111" spans="1:18" ht="46.5" customHeight="1">
      <c r="A111" s="145" t="s">
        <v>352</v>
      </c>
      <c r="B111" s="145" t="s">
        <v>343</v>
      </c>
      <c r="C111" s="145" t="s">
        <v>48</v>
      </c>
      <c r="D111" s="146" t="s">
        <v>344</v>
      </c>
      <c r="E111" s="79">
        <f t="shared" si="10"/>
        <v>4079600</v>
      </c>
      <c r="F111" s="147">
        <v>4079600</v>
      </c>
      <c r="G111" s="148"/>
      <c r="H111" s="148"/>
      <c r="I111" s="148"/>
      <c r="J111" s="149">
        <f t="shared" si="11"/>
        <v>0</v>
      </c>
      <c r="K111" s="150"/>
      <c r="L111" s="151"/>
      <c r="M111" s="147"/>
      <c r="N111" s="147"/>
      <c r="O111" s="147"/>
      <c r="P111" s="149">
        <f t="shared" si="12"/>
        <v>4079600</v>
      </c>
      <c r="R111" s="7"/>
    </row>
    <row r="112" spans="1:18" ht="24.75" customHeight="1">
      <c r="A112" s="106" t="s">
        <v>248</v>
      </c>
      <c r="B112" s="106" t="s">
        <v>249</v>
      </c>
      <c r="C112" s="106" t="s">
        <v>50</v>
      </c>
      <c r="D112" s="103" t="s">
        <v>250</v>
      </c>
      <c r="E112" s="79">
        <f t="shared" si="10"/>
        <v>54650000</v>
      </c>
      <c r="F112" s="92">
        <v>54650000</v>
      </c>
      <c r="G112" s="96"/>
      <c r="H112" s="96"/>
      <c r="I112" s="96"/>
      <c r="J112" s="79">
        <f t="shared" si="11"/>
        <v>0</v>
      </c>
      <c r="K112" s="93"/>
      <c r="L112" s="94"/>
      <c r="M112" s="92"/>
      <c r="N112" s="92"/>
      <c r="O112" s="81"/>
      <c r="P112" s="79">
        <f t="shared" si="12"/>
        <v>54650000</v>
      </c>
      <c r="R112" s="7"/>
    </row>
    <row r="113" spans="1:18" ht="65.25" customHeight="1">
      <c r="A113" s="106" t="s">
        <v>251</v>
      </c>
      <c r="B113" s="106" t="s">
        <v>49</v>
      </c>
      <c r="C113" s="106" t="s">
        <v>52</v>
      </c>
      <c r="D113" s="103" t="s">
        <v>294</v>
      </c>
      <c r="E113" s="79">
        <f t="shared" si="10"/>
        <v>25425800</v>
      </c>
      <c r="F113" s="92">
        <v>25425800</v>
      </c>
      <c r="G113" s="96"/>
      <c r="H113" s="96"/>
      <c r="I113" s="96"/>
      <c r="J113" s="79">
        <f t="shared" si="11"/>
        <v>0</v>
      </c>
      <c r="K113" s="93"/>
      <c r="L113" s="94"/>
      <c r="M113" s="92"/>
      <c r="N113" s="92"/>
      <c r="O113" s="81"/>
      <c r="P113" s="79">
        <f t="shared" si="12"/>
        <v>25425800</v>
      </c>
      <c r="R113" s="7"/>
    </row>
    <row r="114" spans="1:18" ht="33" customHeight="1">
      <c r="A114" s="106" t="s">
        <v>252</v>
      </c>
      <c r="B114" s="106" t="s">
        <v>51</v>
      </c>
      <c r="C114" s="106" t="s">
        <v>56</v>
      </c>
      <c r="D114" s="103" t="s">
        <v>253</v>
      </c>
      <c r="E114" s="79">
        <f t="shared" si="10"/>
        <v>22346100</v>
      </c>
      <c r="F114" s="92">
        <v>22346100</v>
      </c>
      <c r="G114" s="96">
        <v>16313800</v>
      </c>
      <c r="H114" s="96">
        <v>2045400</v>
      </c>
      <c r="I114" s="96"/>
      <c r="J114" s="79">
        <f t="shared" si="11"/>
        <v>675000</v>
      </c>
      <c r="K114" s="93">
        <v>600000</v>
      </c>
      <c r="L114" s="94">
        <v>74700</v>
      </c>
      <c r="M114" s="92"/>
      <c r="N114" s="92"/>
      <c r="O114" s="92">
        <v>600300</v>
      </c>
      <c r="P114" s="79">
        <f t="shared" si="12"/>
        <v>23021100</v>
      </c>
      <c r="R114" s="7"/>
    </row>
    <row r="115" spans="1:18" ht="35.25" customHeight="1">
      <c r="A115" s="106" t="s">
        <v>254</v>
      </c>
      <c r="B115" s="106" t="s">
        <v>53</v>
      </c>
      <c r="C115" s="106" t="s">
        <v>56</v>
      </c>
      <c r="D115" s="103" t="s">
        <v>255</v>
      </c>
      <c r="E115" s="79">
        <f t="shared" si="10"/>
        <v>48851700</v>
      </c>
      <c r="F115" s="92">
        <v>48851700</v>
      </c>
      <c r="G115" s="96">
        <v>29440100</v>
      </c>
      <c r="H115" s="96">
        <v>6778500</v>
      </c>
      <c r="I115" s="96"/>
      <c r="J115" s="79">
        <f t="shared" si="11"/>
        <v>2700000</v>
      </c>
      <c r="K115" s="93"/>
      <c r="L115" s="94">
        <v>1985800</v>
      </c>
      <c r="M115" s="92">
        <v>790000</v>
      </c>
      <c r="N115" s="92">
        <v>4200</v>
      </c>
      <c r="O115" s="92">
        <v>714200</v>
      </c>
      <c r="P115" s="79">
        <f t="shared" si="12"/>
        <v>51551700</v>
      </c>
      <c r="R115" s="7"/>
    </row>
    <row r="116" spans="1:18" ht="62.25" customHeight="1">
      <c r="A116" s="106" t="s">
        <v>256</v>
      </c>
      <c r="B116" s="106" t="s">
        <v>55</v>
      </c>
      <c r="C116" s="106" t="s">
        <v>57</v>
      </c>
      <c r="D116" s="103" t="s">
        <v>257</v>
      </c>
      <c r="E116" s="79">
        <f t="shared" si="10"/>
        <v>4996500</v>
      </c>
      <c r="F116" s="92">
        <v>4996500</v>
      </c>
      <c r="G116" s="96">
        <v>3740000</v>
      </c>
      <c r="H116" s="96">
        <v>391100</v>
      </c>
      <c r="I116" s="96"/>
      <c r="J116" s="79">
        <f t="shared" si="11"/>
        <v>20000</v>
      </c>
      <c r="K116" s="93"/>
      <c r="L116" s="94">
        <v>20000</v>
      </c>
      <c r="M116" s="92"/>
      <c r="N116" s="92"/>
      <c r="O116" s="92"/>
      <c r="P116" s="79">
        <f t="shared" si="12"/>
        <v>5016500</v>
      </c>
      <c r="R116" s="7"/>
    </row>
    <row r="117" spans="1:18" ht="51" customHeight="1">
      <c r="A117" s="106" t="s">
        <v>268</v>
      </c>
      <c r="B117" s="106" t="s">
        <v>267</v>
      </c>
      <c r="C117" s="106" t="s">
        <v>54</v>
      </c>
      <c r="D117" s="103" t="s">
        <v>269</v>
      </c>
      <c r="E117" s="79">
        <f t="shared" si="10"/>
        <v>3621500</v>
      </c>
      <c r="F117" s="92">
        <v>3621500</v>
      </c>
      <c r="G117" s="93">
        <v>1757200</v>
      </c>
      <c r="H117" s="93">
        <v>20900</v>
      </c>
      <c r="I117" s="93"/>
      <c r="J117" s="79">
        <f t="shared" si="11"/>
        <v>0</v>
      </c>
      <c r="K117" s="93"/>
      <c r="L117" s="94"/>
      <c r="M117" s="92"/>
      <c r="N117" s="92"/>
      <c r="O117" s="92"/>
      <c r="P117" s="79">
        <f t="shared" si="12"/>
        <v>3621500</v>
      </c>
      <c r="R117" s="7"/>
    </row>
    <row r="118" spans="1:18" ht="28.5" customHeight="1">
      <c r="A118" s="106" t="s">
        <v>258</v>
      </c>
      <c r="B118" s="106" t="s">
        <v>262</v>
      </c>
      <c r="C118" s="106" t="s">
        <v>54</v>
      </c>
      <c r="D118" s="103" t="s">
        <v>259</v>
      </c>
      <c r="E118" s="79">
        <f t="shared" si="10"/>
        <v>1900000</v>
      </c>
      <c r="F118" s="92">
        <v>1900000</v>
      </c>
      <c r="G118" s="96"/>
      <c r="H118" s="96"/>
      <c r="I118" s="96"/>
      <c r="J118" s="79">
        <f t="shared" si="11"/>
        <v>1000000</v>
      </c>
      <c r="K118" s="93">
        <v>1000000</v>
      </c>
      <c r="L118" s="93"/>
      <c r="M118" s="96"/>
      <c r="N118" s="96"/>
      <c r="O118" s="93">
        <v>1000000</v>
      </c>
      <c r="P118" s="79">
        <f t="shared" si="12"/>
        <v>2900000</v>
      </c>
      <c r="R118" s="7"/>
    </row>
    <row r="119" spans="1:35" s="33" customFormat="1" ht="48.75" customHeight="1">
      <c r="A119" s="88" t="s">
        <v>12</v>
      </c>
      <c r="B119" s="88"/>
      <c r="C119" s="97"/>
      <c r="D119" s="98" t="s">
        <v>8</v>
      </c>
      <c r="E119" s="79">
        <f t="shared" si="10"/>
        <v>2804400</v>
      </c>
      <c r="F119" s="79">
        <f>F120</f>
        <v>2804400</v>
      </c>
      <c r="G119" s="79">
        <f>G120</f>
        <v>1053000</v>
      </c>
      <c r="H119" s="79">
        <f>H120</f>
        <v>14000</v>
      </c>
      <c r="I119" s="79">
        <f>I120</f>
        <v>0</v>
      </c>
      <c r="J119" s="79">
        <f t="shared" si="11"/>
        <v>1779600</v>
      </c>
      <c r="K119" s="79">
        <f>K120</f>
        <v>1000000</v>
      </c>
      <c r="L119" s="79">
        <f>L120</f>
        <v>779600</v>
      </c>
      <c r="M119" s="79">
        <f>M120</f>
        <v>0</v>
      </c>
      <c r="N119" s="79">
        <f>N120</f>
        <v>0</v>
      </c>
      <c r="O119" s="79">
        <f>O120</f>
        <v>1000000</v>
      </c>
      <c r="P119" s="79">
        <f t="shared" si="12"/>
        <v>4584000</v>
      </c>
      <c r="Q119" s="45"/>
      <c r="R119" s="72">
        <f>E119+K119</f>
        <v>3804400</v>
      </c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4"/>
      <c r="AG119" s="44"/>
      <c r="AH119" s="44"/>
      <c r="AI119" s="44"/>
    </row>
    <row r="120" spans="1:35" s="33" customFormat="1" ht="55.5" customHeight="1">
      <c r="A120" s="88" t="s">
        <v>24</v>
      </c>
      <c r="B120" s="88"/>
      <c r="C120" s="97"/>
      <c r="D120" s="98" t="s">
        <v>8</v>
      </c>
      <c r="E120" s="79">
        <f t="shared" si="10"/>
        <v>2804400</v>
      </c>
      <c r="F120" s="79">
        <f>SUM(F122:F125)</f>
        <v>2804400</v>
      </c>
      <c r="G120" s="79">
        <f aca="true" t="shared" si="17" ref="G120:P120">SUM(G122:G125)</f>
        <v>1053000</v>
      </c>
      <c r="H120" s="79">
        <f t="shared" si="17"/>
        <v>14000</v>
      </c>
      <c r="I120" s="79">
        <f t="shared" si="17"/>
        <v>0</v>
      </c>
      <c r="J120" s="79">
        <f t="shared" si="17"/>
        <v>1779600</v>
      </c>
      <c r="K120" s="79">
        <f t="shared" si="17"/>
        <v>1000000</v>
      </c>
      <c r="L120" s="79">
        <f t="shared" si="17"/>
        <v>779600</v>
      </c>
      <c r="M120" s="79">
        <f t="shared" si="17"/>
        <v>0</v>
      </c>
      <c r="N120" s="79">
        <f t="shared" si="17"/>
        <v>0</v>
      </c>
      <c r="O120" s="79">
        <f t="shared" si="17"/>
        <v>1000000</v>
      </c>
      <c r="P120" s="79">
        <f t="shared" si="17"/>
        <v>4584000</v>
      </c>
      <c r="Q120" s="45"/>
      <c r="R120" s="46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4"/>
      <c r="AG120" s="44"/>
      <c r="AH120" s="44"/>
      <c r="AI120" s="44"/>
    </row>
    <row r="121" spans="1:18" s="45" customFormat="1" ht="47.25" customHeight="1">
      <c r="A121" s="106" t="s">
        <v>345</v>
      </c>
      <c r="B121" s="106" t="s">
        <v>79</v>
      </c>
      <c r="C121" s="102"/>
      <c r="D121" s="120" t="s">
        <v>318</v>
      </c>
      <c r="E121" s="79">
        <f t="shared" si="10"/>
        <v>1348400</v>
      </c>
      <c r="F121" s="96">
        <f>F122</f>
        <v>1348400</v>
      </c>
      <c r="G121" s="96">
        <f>G122</f>
        <v>1053000</v>
      </c>
      <c r="H121" s="96">
        <f>H122</f>
        <v>14000</v>
      </c>
      <c r="I121" s="96">
        <f>I122</f>
        <v>0</v>
      </c>
      <c r="J121" s="79">
        <f t="shared" si="11"/>
        <v>0</v>
      </c>
      <c r="K121" s="96">
        <f>K122</f>
        <v>0</v>
      </c>
      <c r="L121" s="96">
        <f>L122</f>
        <v>0</v>
      </c>
      <c r="M121" s="96">
        <f>M122</f>
        <v>0</v>
      </c>
      <c r="N121" s="96">
        <f>N122</f>
        <v>0</v>
      </c>
      <c r="O121" s="96">
        <f>O122</f>
        <v>0</v>
      </c>
      <c r="P121" s="79">
        <f t="shared" si="12"/>
        <v>1348400</v>
      </c>
      <c r="R121" s="46"/>
    </row>
    <row r="122" spans="1:18" s="45" customFormat="1" ht="66" customHeight="1">
      <c r="A122" s="153" t="s">
        <v>347</v>
      </c>
      <c r="B122" s="153" t="s">
        <v>348</v>
      </c>
      <c r="C122" s="145" t="s">
        <v>76</v>
      </c>
      <c r="D122" s="156" t="s">
        <v>349</v>
      </c>
      <c r="E122" s="149">
        <f t="shared" si="10"/>
        <v>1348400</v>
      </c>
      <c r="F122" s="148">
        <v>1348400</v>
      </c>
      <c r="G122" s="148">
        <v>1053000</v>
      </c>
      <c r="H122" s="148">
        <v>14000</v>
      </c>
      <c r="I122" s="148"/>
      <c r="J122" s="79">
        <f t="shared" si="11"/>
        <v>0</v>
      </c>
      <c r="K122" s="81"/>
      <c r="L122" s="81"/>
      <c r="M122" s="81"/>
      <c r="N122" s="81"/>
      <c r="O122" s="81"/>
      <c r="P122" s="149">
        <f t="shared" si="12"/>
        <v>1348400</v>
      </c>
      <c r="R122" s="46"/>
    </row>
    <row r="123" spans="1:35" s="27" customFormat="1" ht="36" customHeight="1">
      <c r="A123" s="106" t="s">
        <v>144</v>
      </c>
      <c r="B123" s="106" t="s">
        <v>145</v>
      </c>
      <c r="C123" s="102" t="s">
        <v>92</v>
      </c>
      <c r="D123" s="110" t="s">
        <v>146</v>
      </c>
      <c r="E123" s="79">
        <f t="shared" si="10"/>
        <v>1000000</v>
      </c>
      <c r="F123" s="96">
        <v>1000000</v>
      </c>
      <c r="G123" s="121"/>
      <c r="H123" s="121"/>
      <c r="I123" s="121"/>
      <c r="J123" s="79">
        <f t="shared" si="11"/>
        <v>1000000</v>
      </c>
      <c r="K123" s="93">
        <v>1000000</v>
      </c>
      <c r="L123" s="94"/>
      <c r="M123" s="92"/>
      <c r="N123" s="92"/>
      <c r="O123" s="92">
        <v>1000000</v>
      </c>
      <c r="P123" s="79">
        <f t="shared" si="12"/>
        <v>2000000</v>
      </c>
      <c r="Q123" s="3"/>
      <c r="R123" s="7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spans="1:35" s="27" customFormat="1" ht="36" customHeight="1">
      <c r="A124" s="106" t="s">
        <v>393</v>
      </c>
      <c r="B124" s="106" t="s">
        <v>394</v>
      </c>
      <c r="C124" s="102" t="s">
        <v>92</v>
      </c>
      <c r="D124" s="110" t="s">
        <v>395</v>
      </c>
      <c r="E124" s="79">
        <f>F124+I124</f>
        <v>0</v>
      </c>
      <c r="F124" s="96"/>
      <c r="G124" s="121"/>
      <c r="H124" s="121"/>
      <c r="I124" s="121"/>
      <c r="J124" s="79">
        <f>L124+O124</f>
        <v>779600</v>
      </c>
      <c r="K124" s="93"/>
      <c r="L124" s="92">
        <v>779600</v>
      </c>
      <c r="M124" s="92"/>
      <c r="N124" s="92"/>
      <c r="O124" s="92"/>
      <c r="P124" s="79">
        <f>E124+J124</f>
        <v>779600</v>
      </c>
      <c r="Q124" s="3"/>
      <c r="R124" s="7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1:35" s="27" customFormat="1" ht="73.5" customHeight="1">
      <c r="A125" s="106" t="s">
        <v>397</v>
      </c>
      <c r="B125" s="106" t="s">
        <v>141</v>
      </c>
      <c r="C125" s="106" t="s">
        <v>142</v>
      </c>
      <c r="D125" s="100" t="s">
        <v>285</v>
      </c>
      <c r="E125" s="79">
        <f>F125+I125</f>
        <v>456000</v>
      </c>
      <c r="F125" s="96">
        <v>456000</v>
      </c>
      <c r="G125" s="92"/>
      <c r="H125" s="92"/>
      <c r="I125" s="92"/>
      <c r="J125" s="79">
        <f>L125+O125</f>
        <v>0</v>
      </c>
      <c r="K125" s="93"/>
      <c r="L125" s="94"/>
      <c r="M125" s="92"/>
      <c r="N125" s="92"/>
      <c r="O125" s="92"/>
      <c r="P125" s="79">
        <f>E125+J125</f>
        <v>456000</v>
      </c>
      <c r="Q125" s="3"/>
      <c r="R125" s="7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1:35" s="34" customFormat="1" ht="66" customHeight="1">
      <c r="A126" s="88" t="s">
        <v>147</v>
      </c>
      <c r="B126" s="88"/>
      <c r="C126" s="97"/>
      <c r="D126" s="98" t="s">
        <v>95</v>
      </c>
      <c r="E126" s="79">
        <f>E127</f>
        <v>1840000</v>
      </c>
      <c r="F126" s="79">
        <f>F127</f>
        <v>1840000</v>
      </c>
      <c r="G126" s="79">
        <f>G127</f>
        <v>0</v>
      </c>
      <c r="H126" s="79">
        <f>H127</f>
        <v>0</v>
      </c>
      <c r="I126" s="79">
        <f>I127</f>
        <v>0</v>
      </c>
      <c r="J126" s="79">
        <f t="shared" si="11"/>
        <v>0</v>
      </c>
      <c r="K126" s="79">
        <f>K127</f>
        <v>0</v>
      </c>
      <c r="L126" s="79">
        <f>L127</f>
        <v>0</v>
      </c>
      <c r="M126" s="79">
        <f>M127</f>
        <v>0</v>
      </c>
      <c r="N126" s="79">
        <f>N127</f>
        <v>0</v>
      </c>
      <c r="O126" s="79"/>
      <c r="P126" s="79">
        <f t="shared" si="12"/>
        <v>1840000</v>
      </c>
      <c r="Q126" s="29"/>
      <c r="R126" s="72">
        <f>E126+K126</f>
        <v>1840000</v>
      </c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36"/>
      <c r="AG126" s="36"/>
      <c r="AH126" s="36"/>
      <c r="AI126" s="36"/>
    </row>
    <row r="127" spans="1:35" s="34" customFormat="1" ht="70.5" customHeight="1">
      <c r="A127" s="88" t="s">
        <v>148</v>
      </c>
      <c r="B127" s="88"/>
      <c r="C127" s="97"/>
      <c r="D127" s="98" t="s">
        <v>95</v>
      </c>
      <c r="E127" s="79">
        <f t="shared" si="10"/>
        <v>1840000</v>
      </c>
      <c r="F127" s="79">
        <f>F128+F129</f>
        <v>1840000</v>
      </c>
      <c r="G127" s="79">
        <f>G128+G129</f>
        <v>0</v>
      </c>
      <c r="H127" s="79">
        <f>H128+H129</f>
        <v>0</v>
      </c>
      <c r="I127" s="79">
        <f>I128+I129</f>
        <v>0</v>
      </c>
      <c r="J127" s="79">
        <f t="shared" si="11"/>
        <v>0</v>
      </c>
      <c r="K127" s="79">
        <f>K128+K129</f>
        <v>0</v>
      </c>
      <c r="L127" s="79">
        <f>L128+L129</f>
        <v>0</v>
      </c>
      <c r="M127" s="79">
        <f>M128+M129</f>
        <v>0</v>
      </c>
      <c r="N127" s="79">
        <f>N128+N129</f>
        <v>0</v>
      </c>
      <c r="O127" s="79">
        <f>O128+O129</f>
        <v>0</v>
      </c>
      <c r="P127" s="79">
        <f t="shared" si="12"/>
        <v>1840000</v>
      </c>
      <c r="Q127" s="29"/>
      <c r="R127" s="5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36"/>
      <c r="AG127" s="36"/>
      <c r="AH127" s="36"/>
      <c r="AI127" s="36"/>
    </row>
    <row r="128" spans="1:35" s="34" customFormat="1" ht="51" customHeight="1">
      <c r="A128" s="106" t="s">
        <v>149</v>
      </c>
      <c r="B128" s="106" t="s">
        <v>150</v>
      </c>
      <c r="C128" s="102" t="s">
        <v>99</v>
      </c>
      <c r="D128" s="122" t="s">
        <v>151</v>
      </c>
      <c r="E128" s="79">
        <f t="shared" si="10"/>
        <v>1240000</v>
      </c>
      <c r="F128" s="96">
        <v>1240000</v>
      </c>
      <c r="G128" s="81"/>
      <c r="H128" s="81"/>
      <c r="I128" s="81"/>
      <c r="J128" s="79">
        <f t="shared" si="11"/>
        <v>0</v>
      </c>
      <c r="K128" s="123"/>
      <c r="L128" s="123"/>
      <c r="M128" s="123"/>
      <c r="N128" s="123"/>
      <c r="O128" s="123"/>
      <c r="P128" s="79">
        <f t="shared" si="12"/>
        <v>1240000</v>
      </c>
      <c r="Q128" s="29"/>
      <c r="R128" s="5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36"/>
      <c r="AG128" s="36"/>
      <c r="AH128" s="36"/>
      <c r="AI128" s="36"/>
    </row>
    <row r="129" spans="1:35" s="28" customFormat="1" ht="48.75" customHeight="1">
      <c r="A129" s="106" t="s">
        <v>152</v>
      </c>
      <c r="B129" s="106" t="s">
        <v>153</v>
      </c>
      <c r="C129" s="102" t="s">
        <v>99</v>
      </c>
      <c r="D129" s="122" t="s">
        <v>154</v>
      </c>
      <c r="E129" s="79">
        <f t="shared" si="10"/>
        <v>600000</v>
      </c>
      <c r="F129" s="96">
        <v>600000</v>
      </c>
      <c r="G129" s="81"/>
      <c r="H129" s="81"/>
      <c r="I129" s="81"/>
      <c r="J129" s="79">
        <f t="shared" si="11"/>
        <v>0</v>
      </c>
      <c r="K129" s="93"/>
      <c r="L129" s="81"/>
      <c r="M129" s="81"/>
      <c r="N129" s="81"/>
      <c r="O129" s="96"/>
      <c r="P129" s="79">
        <f t="shared" si="12"/>
        <v>600000</v>
      </c>
      <c r="Q129" s="29"/>
      <c r="R129" s="5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</row>
    <row r="130" spans="1:31" s="36" customFormat="1" ht="59.25" customHeight="1">
      <c r="A130" s="88" t="s">
        <v>155</v>
      </c>
      <c r="B130" s="88"/>
      <c r="C130" s="97"/>
      <c r="D130" s="124" t="s">
        <v>96</v>
      </c>
      <c r="E130" s="79">
        <f>E131</f>
        <v>250000</v>
      </c>
      <c r="F130" s="79">
        <f>F131</f>
        <v>250000</v>
      </c>
      <c r="G130" s="79">
        <f>G131</f>
        <v>0</v>
      </c>
      <c r="H130" s="79">
        <f>H131</f>
        <v>0</v>
      </c>
      <c r="I130" s="79">
        <f>I131</f>
        <v>0</v>
      </c>
      <c r="J130" s="79">
        <f t="shared" si="11"/>
        <v>0</v>
      </c>
      <c r="K130" s="79">
        <f>K131</f>
        <v>0</v>
      </c>
      <c r="L130" s="79">
        <f>L131</f>
        <v>0</v>
      </c>
      <c r="M130" s="79">
        <f>M131</f>
        <v>0</v>
      </c>
      <c r="N130" s="79">
        <f>N131</f>
        <v>0</v>
      </c>
      <c r="O130" s="79">
        <f>O131</f>
        <v>0</v>
      </c>
      <c r="P130" s="79">
        <f t="shared" si="12"/>
        <v>250000</v>
      </c>
      <c r="Q130" s="29"/>
      <c r="R130" s="72">
        <f>E130+K130</f>
        <v>250000</v>
      </c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31" s="36" customFormat="1" ht="54.75" customHeight="1">
      <c r="A131" s="88" t="s">
        <v>156</v>
      </c>
      <c r="B131" s="88"/>
      <c r="C131" s="97"/>
      <c r="D131" s="124" t="s">
        <v>96</v>
      </c>
      <c r="E131" s="79">
        <f t="shared" si="10"/>
        <v>250000</v>
      </c>
      <c r="F131" s="79">
        <f>F132+F133</f>
        <v>250000</v>
      </c>
      <c r="G131" s="79">
        <f aca="true" t="shared" si="18" ref="G131:P131">G132+G133</f>
        <v>0</v>
      </c>
      <c r="H131" s="79">
        <f t="shared" si="18"/>
        <v>0</v>
      </c>
      <c r="I131" s="79">
        <f t="shared" si="18"/>
        <v>0</v>
      </c>
      <c r="J131" s="79">
        <f t="shared" si="18"/>
        <v>0</v>
      </c>
      <c r="K131" s="79">
        <f t="shared" si="18"/>
        <v>0</v>
      </c>
      <c r="L131" s="79">
        <f t="shared" si="18"/>
        <v>0</v>
      </c>
      <c r="M131" s="79">
        <f t="shared" si="18"/>
        <v>0</v>
      </c>
      <c r="N131" s="79">
        <f t="shared" si="18"/>
        <v>0</v>
      </c>
      <c r="O131" s="79">
        <f t="shared" si="18"/>
        <v>0</v>
      </c>
      <c r="P131" s="79">
        <f t="shared" si="18"/>
        <v>250000</v>
      </c>
      <c r="Q131" s="29"/>
      <c r="R131" s="5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80" s="2" customFormat="1" ht="48" customHeight="1">
      <c r="A132" s="106" t="s">
        <v>159</v>
      </c>
      <c r="B132" s="106" t="s">
        <v>160</v>
      </c>
      <c r="C132" s="102" t="s">
        <v>98</v>
      </c>
      <c r="D132" s="125" t="s">
        <v>161</v>
      </c>
      <c r="E132" s="79">
        <f t="shared" si="10"/>
        <v>50000</v>
      </c>
      <c r="F132" s="96">
        <v>50000</v>
      </c>
      <c r="G132" s="92"/>
      <c r="H132" s="92"/>
      <c r="I132" s="92"/>
      <c r="J132" s="79">
        <f t="shared" si="11"/>
        <v>0</v>
      </c>
      <c r="K132" s="93"/>
      <c r="L132" s="94"/>
      <c r="M132" s="92"/>
      <c r="N132" s="92"/>
      <c r="O132" s="92"/>
      <c r="P132" s="79">
        <f t="shared" si="12"/>
        <v>50000</v>
      </c>
      <c r="Q132" s="6"/>
      <c r="R132" s="7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</row>
    <row r="133" spans="1:80" s="2" customFormat="1" ht="39" customHeight="1">
      <c r="A133" s="106" t="s">
        <v>157</v>
      </c>
      <c r="B133" s="106" t="s">
        <v>158</v>
      </c>
      <c r="C133" s="102" t="s">
        <v>97</v>
      </c>
      <c r="D133" s="125" t="s">
        <v>106</v>
      </c>
      <c r="E133" s="79">
        <f t="shared" si="10"/>
        <v>200000</v>
      </c>
      <c r="F133" s="96">
        <v>200000</v>
      </c>
      <c r="G133" s="92"/>
      <c r="H133" s="92"/>
      <c r="I133" s="92"/>
      <c r="J133" s="79">
        <f t="shared" si="11"/>
        <v>0</v>
      </c>
      <c r="K133" s="93"/>
      <c r="L133" s="94"/>
      <c r="M133" s="92"/>
      <c r="N133" s="92"/>
      <c r="O133" s="92"/>
      <c r="P133" s="79">
        <f t="shared" si="12"/>
        <v>200000</v>
      </c>
      <c r="Q133" s="6"/>
      <c r="R133" s="7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</row>
    <row r="134" spans="1:31" s="36" customFormat="1" ht="45" customHeight="1">
      <c r="A134" s="88" t="s">
        <v>162</v>
      </c>
      <c r="B134" s="88"/>
      <c r="C134" s="88"/>
      <c r="D134" s="124" t="s">
        <v>105</v>
      </c>
      <c r="E134" s="79">
        <f t="shared" si="10"/>
        <v>10392800</v>
      </c>
      <c r="F134" s="79">
        <f>F135</f>
        <v>10392800</v>
      </c>
      <c r="G134" s="79">
        <f>G135</f>
        <v>7218700</v>
      </c>
      <c r="H134" s="79">
        <f>H135</f>
        <v>197000</v>
      </c>
      <c r="I134" s="79">
        <f>I135</f>
        <v>0</v>
      </c>
      <c r="J134" s="79">
        <f t="shared" si="11"/>
        <v>567900</v>
      </c>
      <c r="K134" s="79">
        <f>K135</f>
        <v>567900</v>
      </c>
      <c r="L134" s="79">
        <f>L135</f>
        <v>0</v>
      </c>
      <c r="M134" s="79">
        <f>M135</f>
        <v>0</v>
      </c>
      <c r="N134" s="79">
        <f>N135</f>
        <v>0</v>
      </c>
      <c r="O134" s="79">
        <f>O135</f>
        <v>567900</v>
      </c>
      <c r="P134" s="79">
        <f t="shared" si="12"/>
        <v>10960700</v>
      </c>
      <c r="Q134" s="29"/>
      <c r="R134" s="72">
        <f>E134+K134</f>
        <v>10960700</v>
      </c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31" s="36" customFormat="1" ht="46.5" customHeight="1">
      <c r="A135" s="88" t="s">
        <v>163</v>
      </c>
      <c r="B135" s="88"/>
      <c r="C135" s="88"/>
      <c r="D135" s="124" t="s">
        <v>105</v>
      </c>
      <c r="E135" s="79">
        <f t="shared" si="10"/>
        <v>10392800</v>
      </c>
      <c r="F135" s="79">
        <f>F137+F138</f>
        <v>10392800</v>
      </c>
      <c r="G135" s="79">
        <f aca="true" t="shared" si="19" ref="G135:O135">G137+G138</f>
        <v>7218700</v>
      </c>
      <c r="H135" s="79">
        <f t="shared" si="19"/>
        <v>197000</v>
      </c>
      <c r="I135" s="79">
        <f t="shared" si="19"/>
        <v>0</v>
      </c>
      <c r="J135" s="79">
        <f t="shared" si="11"/>
        <v>567900</v>
      </c>
      <c r="K135" s="79">
        <f t="shared" si="19"/>
        <v>567900</v>
      </c>
      <c r="L135" s="79">
        <f t="shared" si="19"/>
        <v>0</v>
      </c>
      <c r="M135" s="79">
        <f t="shared" si="19"/>
        <v>0</v>
      </c>
      <c r="N135" s="79">
        <f t="shared" si="19"/>
        <v>0</v>
      </c>
      <c r="O135" s="79">
        <f t="shared" si="19"/>
        <v>567900</v>
      </c>
      <c r="P135" s="79">
        <f t="shared" si="12"/>
        <v>10960700</v>
      </c>
      <c r="Q135" s="29"/>
      <c r="R135" s="5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80" s="32" customFormat="1" ht="125.25" customHeight="1" hidden="1">
      <c r="A136" s="111"/>
      <c r="B136" s="111"/>
      <c r="C136" s="111"/>
      <c r="D136" s="126"/>
      <c r="E136" s="79">
        <f t="shared" si="10"/>
        <v>0</v>
      </c>
      <c r="F136" s="127"/>
      <c r="G136" s="128"/>
      <c r="H136" s="128"/>
      <c r="I136" s="128"/>
      <c r="J136" s="79">
        <f t="shared" si="11"/>
        <v>0</v>
      </c>
      <c r="K136" s="105"/>
      <c r="L136" s="129"/>
      <c r="M136" s="129"/>
      <c r="N136" s="129"/>
      <c r="O136" s="129"/>
      <c r="P136" s="79">
        <f t="shared" si="12"/>
        <v>0</v>
      </c>
      <c r="Q136" s="30"/>
      <c r="R136" s="31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</row>
    <row r="137" spans="1:80" s="2" customFormat="1" ht="30" customHeight="1">
      <c r="A137" s="106" t="s">
        <v>164</v>
      </c>
      <c r="B137" s="106" t="s">
        <v>165</v>
      </c>
      <c r="C137" s="106" t="s">
        <v>100</v>
      </c>
      <c r="D137" s="125" t="s">
        <v>166</v>
      </c>
      <c r="E137" s="79">
        <f t="shared" si="10"/>
        <v>5548400</v>
      </c>
      <c r="F137" s="96">
        <v>5548400</v>
      </c>
      <c r="G137" s="92">
        <v>4216700</v>
      </c>
      <c r="H137" s="92">
        <v>155900</v>
      </c>
      <c r="I137" s="92"/>
      <c r="J137" s="79">
        <f t="shared" si="11"/>
        <v>200000</v>
      </c>
      <c r="K137" s="93">
        <v>200000</v>
      </c>
      <c r="L137" s="94"/>
      <c r="M137" s="92"/>
      <c r="N137" s="92"/>
      <c r="O137" s="92">
        <v>200000</v>
      </c>
      <c r="P137" s="79">
        <f t="shared" si="12"/>
        <v>5748400</v>
      </c>
      <c r="Q137" s="6"/>
      <c r="R137" s="7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</row>
    <row r="138" spans="1:80" s="2" customFormat="1" ht="39" customHeight="1">
      <c r="A138" s="106" t="s">
        <v>167</v>
      </c>
      <c r="B138" s="106" t="s">
        <v>168</v>
      </c>
      <c r="C138" s="106" t="s">
        <v>100</v>
      </c>
      <c r="D138" s="125" t="s">
        <v>169</v>
      </c>
      <c r="E138" s="79">
        <f t="shared" si="10"/>
        <v>4844400</v>
      </c>
      <c r="F138" s="96">
        <v>4844400</v>
      </c>
      <c r="G138" s="92">
        <v>3002000</v>
      </c>
      <c r="H138" s="92">
        <v>41100</v>
      </c>
      <c r="I138" s="92"/>
      <c r="J138" s="79">
        <f t="shared" si="11"/>
        <v>367900</v>
      </c>
      <c r="K138" s="93">
        <v>367900</v>
      </c>
      <c r="L138" s="94"/>
      <c r="M138" s="92"/>
      <c r="N138" s="92"/>
      <c r="O138" s="92">
        <v>367900</v>
      </c>
      <c r="P138" s="79">
        <f t="shared" si="12"/>
        <v>5212300</v>
      </c>
      <c r="Q138" s="6"/>
      <c r="R138" s="7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</row>
    <row r="139" spans="1:31" s="36" customFormat="1" ht="66" customHeight="1">
      <c r="A139" s="88" t="s">
        <v>302</v>
      </c>
      <c r="B139" s="88"/>
      <c r="C139" s="88"/>
      <c r="D139" s="124" t="s">
        <v>304</v>
      </c>
      <c r="E139" s="79">
        <f>E140</f>
        <v>0</v>
      </c>
      <c r="F139" s="79">
        <f>F140</f>
        <v>0</v>
      </c>
      <c r="G139" s="79">
        <f>G140</f>
        <v>0</v>
      </c>
      <c r="H139" s="79">
        <f>H140</f>
        <v>0</v>
      </c>
      <c r="I139" s="79">
        <f>I140</f>
        <v>0</v>
      </c>
      <c r="J139" s="79">
        <f aca="true" t="shared" si="20" ref="J139:J160">L139+O139</f>
        <v>606167000</v>
      </c>
      <c r="K139" s="79">
        <f>K140</f>
        <v>58071000</v>
      </c>
      <c r="L139" s="79">
        <f>L140</f>
        <v>109033400</v>
      </c>
      <c r="M139" s="79">
        <f>M140</f>
        <v>0</v>
      </c>
      <c r="N139" s="79">
        <f>N140</f>
        <v>0</v>
      </c>
      <c r="O139" s="79">
        <f>O140</f>
        <v>497133600</v>
      </c>
      <c r="P139" s="79">
        <f aca="true" t="shared" si="21" ref="P139:P160">E139+J139</f>
        <v>606167000</v>
      </c>
      <c r="Q139" s="29"/>
      <c r="R139" s="72">
        <f>K139+F139</f>
        <v>58071000</v>
      </c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31" s="36" customFormat="1" ht="72" customHeight="1">
      <c r="A140" s="88" t="s">
        <v>303</v>
      </c>
      <c r="B140" s="88"/>
      <c r="C140" s="88"/>
      <c r="D140" s="124" t="s">
        <v>304</v>
      </c>
      <c r="E140" s="79">
        <f aca="true" t="shared" si="22" ref="E140:E160">F140+I140</f>
        <v>0</v>
      </c>
      <c r="F140" s="79">
        <f>F142+F143+F144+F147</f>
        <v>0</v>
      </c>
      <c r="G140" s="79">
        <f aca="true" t="shared" si="23" ref="G140:P140">G142+G143+G144+G147</f>
        <v>0</v>
      </c>
      <c r="H140" s="79">
        <f t="shared" si="23"/>
        <v>0</v>
      </c>
      <c r="I140" s="79">
        <f t="shared" si="23"/>
        <v>0</v>
      </c>
      <c r="J140" s="79">
        <f t="shared" si="23"/>
        <v>606167000</v>
      </c>
      <c r="K140" s="79">
        <f t="shared" si="23"/>
        <v>58071000</v>
      </c>
      <c r="L140" s="79">
        <f t="shared" si="23"/>
        <v>109033400</v>
      </c>
      <c r="M140" s="79">
        <f t="shared" si="23"/>
        <v>0</v>
      </c>
      <c r="N140" s="79">
        <f t="shared" si="23"/>
        <v>0</v>
      </c>
      <c r="O140" s="79">
        <f t="shared" si="23"/>
        <v>497133600</v>
      </c>
      <c r="P140" s="79">
        <f t="shared" si="23"/>
        <v>606167000</v>
      </c>
      <c r="Q140" s="29"/>
      <c r="R140" s="5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18" s="29" customFormat="1" ht="30.75" customHeight="1" hidden="1">
      <c r="A141" s="106"/>
      <c r="B141" s="106"/>
      <c r="C141" s="106"/>
      <c r="D141" s="125"/>
      <c r="E141" s="79">
        <f t="shared" si="22"/>
        <v>0</v>
      </c>
      <c r="F141" s="96"/>
      <c r="G141" s="92"/>
      <c r="H141" s="92"/>
      <c r="I141" s="92"/>
      <c r="J141" s="79">
        <f>L141+O141</f>
        <v>0</v>
      </c>
      <c r="K141" s="93"/>
      <c r="L141" s="94"/>
      <c r="M141" s="92"/>
      <c r="N141" s="92"/>
      <c r="O141" s="93"/>
      <c r="P141" s="79">
        <f>E141+J141</f>
        <v>0</v>
      </c>
      <c r="R141" s="5"/>
    </row>
    <row r="142" spans="1:80" s="2" customFormat="1" ht="51" customHeight="1">
      <c r="A142" s="106" t="s">
        <v>305</v>
      </c>
      <c r="B142" s="106" t="s">
        <v>138</v>
      </c>
      <c r="C142" s="106" t="s">
        <v>101</v>
      </c>
      <c r="D142" s="100" t="s">
        <v>139</v>
      </c>
      <c r="E142" s="79">
        <f t="shared" si="22"/>
        <v>0</v>
      </c>
      <c r="F142" s="96"/>
      <c r="G142" s="92"/>
      <c r="H142" s="92"/>
      <c r="I142" s="92"/>
      <c r="J142" s="79">
        <f t="shared" si="20"/>
        <v>500000</v>
      </c>
      <c r="K142" s="92">
        <v>500000</v>
      </c>
      <c r="L142" s="94"/>
      <c r="M142" s="92"/>
      <c r="N142" s="92"/>
      <c r="O142" s="92">
        <v>500000</v>
      </c>
      <c r="P142" s="79">
        <f t="shared" si="21"/>
        <v>500000</v>
      </c>
      <c r="Q142" s="6"/>
      <c r="R142" s="7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</row>
    <row r="143" spans="1:80" s="2" customFormat="1" ht="46.5" customHeight="1">
      <c r="A143" s="106" t="s">
        <v>306</v>
      </c>
      <c r="B143" s="106" t="s">
        <v>94</v>
      </c>
      <c r="C143" s="106" t="s">
        <v>101</v>
      </c>
      <c r="D143" s="100" t="s">
        <v>140</v>
      </c>
      <c r="E143" s="79">
        <f t="shared" si="22"/>
        <v>0</v>
      </c>
      <c r="F143" s="96"/>
      <c r="G143" s="92"/>
      <c r="H143" s="92"/>
      <c r="I143" s="92"/>
      <c r="J143" s="79">
        <f t="shared" si="20"/>
        <v>500000</v>
      </c>
      <c r="K143" s="92">
        <v>500000</v>
      </c>
      <c r="L143" s="94"/>
      <c r="M143" s="92"/>
      <c r="N143" s="92"/>
      <c r="O143" s="92">
        <v>500000</v>
      </c>
      <c r="P143" s="79">
        <f t="shared" si="21"/>
        <v>500000</v>
      </c>
      <c r="Q143" s="6"/>
      <c r="R143" s="7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</row>
    <row r="144" spans="1:80" s="2" customFormat="1" ht="42.75" customHeight="1">
      <c r="A144" s="106" t="s">
        <v>396</v>
      </c>
      <c r="B144" s="106" t="s">
        <v>91</v>
      </c>
      <c r="C144" s="106" t="s">
        <v>101</v>
      </c>
      <c r="D144" s="100" t="s">
        <v>320</v>
      </c>
      <c r="E144" s="79">
        <f t="shared" si="22"/>
        <v>0</v>
      </c>
      <c r="F144" s="96"/>
      <c r="G144" s="92"/>
      <c r="H144" s="92"/>
      <c r="I144" s="92"/>
      <c r="J144" s="79">
        <f t="shared" si="20"/>
        <v>60000000</v>
      </c>
      <c r="K144" s="92">
        <v>57071000</v>
      </c>
      <c r="L144" s="94"/>
      <c r="M144" s="92"/>
      <c r="N144" s="92"/>
      <c r="O144" s="92">
        <v>60000000</v>
      </c>
      <c r="P144" s="79">
        <f t="shared" si="21"/>
        <v>60000000</v>
      </c>
      <c r="Q144" s="6"/>
      <c r="R144" s="7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</row>
    <row r="145" spans="1:80" s="2" customFormat="1" ht="72.75" customHeight="1" hidden="1">
      <c r="A145" s="106" t="s">
        <v>18</v>
      </c>
      <c r="B145" s="106"/>
      <c r="C145" s="102"/>
      <c r="D145" s="130" t="s">
        <v>3</v>
      </c>
      <c r="E145" s="79">
        <f t="shared" si="22"/>
        <v>0</v>
      </c>
      <c r="F145" s="96"/>
      <c r="G145" s="92"/>
      <c r="H145" s="92"/>
      <c r="I145" s="92"/>
      <c r="J145" s="79">
        <f t="shared" si="20"/>
        <v>0</v>
      </c>
      <c r="K145" s="93"/>
      <c r="L145" s="92"/>
      <c r="M145" s="92"/>
      <c r="N145" s="92"/>
      <c r="O145" s="92"/>
      <c r="P145" s="79">
        <f t="shared" si="21"/>
        <v>0</v>
      </c>
      <c r="Q145" s="6"/>
      <c r="R145" s="7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</row>
    <row r="146" spans="1:80" s="2" customFormat="1" ht="84.75" customHeight="1" hidden="1">
      <c r="A146" s="106" t="s">
        <v>20</v>
      </c>
      <c r="B146" s="106"/>
      <c r="C146" s="102"/>
      <c r="D146" s="122" t="s">
        <v>19</v>
      </c>
      <c r="E146" s="79">
        <f t="shared" si="22"/>
        <v>0</v>
      </c>
      <c r="F146" s="96"/>
      <c r="G146" s="92"/>
      <c r="H146" s="92"/>
      <c r="I146" s="92"/>
      <c r="J146" s="79">
        <f t="shared" si="20"/>
        <v>0</v>
      </c>
      <c r="K146" s="93"/>
      <c r="L146" s="94"/>
      <c r="M146" s="92"/>
      <c r="N146" s="92"/>
      <c r="O146" s="92"/>
      <c r="P146" s="79">
        <f t="shared" si="21"/>
        <v>0</v>
      </c>
      <c r="Q146" s="6"/>
      <c r="R146" s="7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</row>
    <row r="147" spans="1:80" s="2" customFormat="1" ht="65.25" customHeight="1">
      <c r="A147" s="106" t="s">
        <v>307</v>
      </c>
      <c r="B147" s="106" t="s">
        <v>170</v>
      </c>
      <c r="C147" s="102" t="s">
        <v>102</v>
      </c>
      <c r="D147" s="131" t="s">
        <v>171</v>
      </c>
      <c r="E147" s="79">
        <f t="shared" si="22"/>
        <v>0</v>
      </c>
      <c r="F147" s="81"/>
      <c r="G147" s="121"/>
      <c r="H147" s="121"/>
      <c r="I147" s="121"/>
      <c r="J147" s="79">
        <f t="shared" si="20"/>
        <v>545167000</v>
      </c>
      <c r="K147" s="132"/>
      <c r="L147" s="94">
        <v>109033400</v>
      </c>
      <c r="M147" s="92"/>
      <c r="N147" s="92"/>
      <c r="O147" s="94">
        <v>436133600</v>
      </c>
      <c r="P147" s="79">
        <f t="shared" si="21"/>
        <v>545167000</v>
      </c>
      <c r="Q147" s="6"/>
      <c r="R147" s="7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</row>
    <row r="148" spans="1:80" s="2" customFormat="1" ht="42.75" customHeight="1">
      <c r="A148" s="88" t="s">
        <v>298</v>
      </c>
      <c r="B148" s="88"/>
      <c r="C148" s="88"/>
      <c r="D148" s="124" t="s">
        <v>299</v>
      </c>
      <c r="E148" s="79"/>
      <c r="F148" s="79"/>
      <c r="G148" s="79"/>
      <c r="H148" s="79"/>
      <c r="I148" s="79"/>
      <c r="J148" s="79">
        <f>J149</f>
        <v>94650000</v>
      </c>
      <c r="K148" s="79">
        <f aca="true" t="shared" si="24" ref="K148:P148">K149</f>
        <v>0</v>
      </c>
      <c r="L148" s="79">
        <f t="shared" si="24"/>
        <v>0</v>
      </c>
      <c r="M148" s="79">
        <f t="shared" si="24"/>
        <v>0</v>
      </c>
      <c r="N148" s="79">
        <f t="shared" si="24"/>
        <v>0</v>
      </c>
      <c r="O148" s="79">
        <f t="shared" si="24"/>
        <v>94650000</v>
      </c>
      <c r="P148" s="79">
        <f t="shared" si="24"/>
        <v>94650000</v>
      </c>
      <c r="Q148" s="6"/>
      <c r="R148" s="72">
        <f>K148+F148</f>
        <v>0</v>
      </c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</row>
    <row r="149" spans="1:80" s="2" customFormat="1" ht="42.75" customHeight="1">
      <c r="A149" s="88" t="s">
        <v>300</v>
      </c>
      <c r="B149" s="88"/>
      <c r="C149" s="88"/>
      <c r="D149" s="124" t="s">
        <v>299</v>
      </c>
      <c r="E149" s="79"/>
      <c r="F149" s="79"/>
      <c r="G149" s="79"/>
      <c r="H149" s="79"/>
      <c r="I149" s="79"/>
      <c r="J149" s="79">
        <f>J150</f>
        <v>94650000</v>
      </c>
      <c r="K149" s="79">
        <f aca="true" t="shared" si="25" ref="K149:P149">K150</f>
        <v>0</v>
      </c>
      <c r="L149" s="79">
        <f t="shared" si="25"/>
        <v>0</v>
      </c>
      <c r="M149" s="79">
        <f t="shared" si="25"/>
        <v>0</v>
      </c>
      <c r="N149" s="79">
        <f t="shared" si="25"/>
        <v>0</v>
      </c>
      <c r="O149" s="79">
        <f t="shared" si="25"/>
        <v>94650000</v>
      </c>
      <c r="P149" s="79">
        <f t="shared" si="25"/>
        <v>94650000</v>
      </c>
      <c r="Q149" s="6"/>
      <c r="R149" s="7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</row>
    <row r="150" spans="1:80" s="2" customFormat="1" ht="42.75" customHeight="1">
      <c r="A150" s="106" t="s">
        <v>301</v>
      </c>
      <c r="B150" s="106" t="s">
        <v>143</v>
      </c>
      <c r="C150" s="106" t="s">
        <v>93</v>
      </c>
      <c r="D150" s="112" t="s">
        <v>286</v>
      </c>
      <c r="E150" s="79">
        <f>F150+I150</f>
        <v>0</v>
      </c>
      <c r="F150" s="96"/>
      <c r="G150" s="92"/>
      <c r="H150" s="92"/>
      <c r="I150" s="92"/>
      <c r="J150" s="79">
        <f>L150+O150</f>
        <v>94650000</v>
      </c>
      <c r="K150" s="93"/>
      <c r="L150" s="133"/>
      <c r="M150" s="92"/>
      <c r="N150" s="92"/>
      <c r="O150" s="133">
        <v>94650000</v>
      </c>
      <c r="P150" s="79">
        <f>E150+J150</f>
        <v>94650000</v>
      </c>
      <c r="Q150" s="6"/>
      <c r="R150" s="7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</row>
    <row r="151" spans="1:31" s="35" customFormat="1" ht="46.5" customHeight="1">
      <c r="A151" s="88" t="s">
        <v>122</v>
      </c>
      <c r="B151" s="88" t="s">
        <v>124</v>
      </c>
      <c r="C151" s="88"/>
      <c r="D151" s="124" t="s">
        <v>44</v>
      </c>
      <c r="E151" s="79">
        <f>E152</f>
        <v>1500000</v>
      </c>
      <c r="F151" s="79">
        <f aca="true" t="shared" si="26" ref="F151:P152">F152</f>
        <v>1500000</v>
      </c>
      <c r="G151" s="79">
        <f t="shared" si="26"/>
        <v>0</v>
      </c>
      <c r="H151" s="79">
        <f t="shared" si="26"/>
        <v>0</v>
      </c>
      <c r="I151" s="79">
        <f t="shared" si="26"/>
        <v>0</v>
      </c>
      <c r="J151" s="79">
        <f t="shared" si="26"/>
        <v>0</v>
      </c>
      <c r="K151" s="79">
        <f t="shared" si="26"/>
        <v>0</v>
      </c>
      <c r="L151" s="79">
        <f t="shared" si="26"/>
        <v>0</v>
      </c>
      <c r="M151" s="79">
        <f t="shared" si="26"/>
        <v>0</v>
      </c>
      <c r="N151" s="79">
        <f t="shared" si="26"/>
        <v>0</v>
      </c>
      <c r="O151" s="79">
        <f t="shared" si="26"/>
        <v>0</v>
      </c>
      <c r="P151" s="79">
        <f t="shared" si="21"/>
        <v>1500000</v>
      </c>
      <c r="Q151" s="6"/>
      <c r="R151" s="72">
        <f>K151+F151</f>
        <v>1500000</v>
      </c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spans="1:31" s="35" customFormat="1" ht="54" customHeight="1">
      <c r="A152" s="88" t="s">
        <v>123</v>
      </c>
      <c r="B152" s="88" t="s">
        <v>124</v>
      </c>
      <c r="C152" s="88"/>
      <c r="D152" s="124" t="s">
        <v>44</v>
      </c>
      <c r="E152" s="79">
        <f t="shared" si="22"/>
        <v>1500000</v>
      </c>
      <c r="F152" s="79">
        <f>F153</f>
        <v>1500000</v>
      </c>
      <c r="G152" s="79">
        <f t="shared" si="26"/>
        <v>0</v>
      </c>
      <c r="H152" s="79">
        <f t="shared" si="26"/>
        <v>0</v>
      </c>
      <c r="I152" s="79">
        <f t="shared" si="26"/>
        <v>0</v>
      </c>
      <c r="J152" s="79">
        <f t="shared" si="26"/>
        <v>0</v>
      </c>
      <c r="K152" s="79">
        <f t="shared" si="26"/>
        <v>0</v>
      </c>
      <c r="L152" s="79">
        <f t="shared" si="26"/>
        <v>0</v>
      </c>
      <c r="M152" s="79">
        <f t="shared" si="26"/>
        <v>0</v>
      </c>
      <c r="N152" s="79">
        <f t="shared" si="26"/>
        <v>0</v>
      </c>
      <c r="O152" s="79">
        <f t="shared" si="26"/>
        <v>0</v>
      </c>
      <c r="P152" s="79">
        <f t="shared" si="26"/>
        <v>1500000</v>
      </c>
      <c r="Q152" s="6"/>
      <c r="R152" s="7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spans="1:80" s="2" customFormat="1" ht="31.5" customHeight="1">
      <c r="A153" s="106" t="s">
        <v>125</v>
      </c>
      <c r="B153" s="106" t="s">
        <v>120</v>
      </c>
      <c r="C153" s="106" t="s">
        <v>45</v>
      </c>
      <c r="D153" s="112" t="s">
        <v>121</v>
      </c>
      <c r="E153" s="79">
        <f t="shared" si="22"/>
        <v>1500000</v>
      </c>
      <c r="F153" s="96">
        <v>1500000</v>
      </c>
      <c r="G153" s="96"/>
      <c r="H153" s="96"/>
      <c r="I153" s="96"/>
      <c r="J153" s="79">
        <f t="shared" si="20"/>
        <v>0</v>
      </c>
      <c r="K153" s="93"/>
      <c r="L153" s="96"/>
      <c r="M153" s="96"/>
      <c r="N153" s="96"/>
      <c r="O153" s="93"/>
      <c r="P153" s="79">
        <f t="shared" si="21"/>
        <v>1500000</v>
      </c>
      <c r="Q153" s="6"/>
      <c r="R153" s="7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</row>
    <row r="154" spans="1:31" s="60" customFormat="1" ht="33" customHeight="1">
      <c r="A154" s="88" t="s">
        <v>108</v>
      </c>
      <c r="B154" s="88"/>
      <c r="C154" s="97"/>
      <c r="D154" s="124" t="s">
        <v>104</v>
      </c>
      <c r="E154" s="79">
        <f t="shared" si="22"/>
        <v>75901100</v>
      </c>
      <c r="F154" s="79">
        <f>F155</f>
        <v>75901100</v>
      </c>
      <c r="G154" s="79">
        <f>G155</f>
        <v>0</v>
      </c>
      <c r="H154" s="79">
        <f>H155</f>
        <v>0</v>
      </c>
      <c r="I154" s="79">
        <f>I155</f>
        <v>0</v>
      </c>
      <c r="J154" s="79">
        <f t="shared" si="20"/>
        <v>12616100</v>
      </c>
      <c r="K154" s="79">
        <f>K155</f>
        <v>12616100</v>
      </c>
      <c r="L154" s="79">
        <f>L155</f>
        <v>0</v>
      </c>
      <c r="M154" s="79">
        <f>M155</f>
        <v>0</v>
      </c>
      <c r="N154" s="79">
        <f>N155</f>
        <v>0</v>
      </c>
      <c r="O154" s="79">
        <f>O155</f>
        <v>12616100</v>
      </c>
      <c r="P154" s="79">
        <f t="shared" si="21"/>
        <v>88517200</v>
      </c>
      <c r="Q154" s="4"/>
      <c r="R154" s="72">
        <f>K154+F154</f>
        <v>88517200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1:31" s="60" customFormat="1" ht="33" customHeight="1">
      <c r="A155" s="88" t="s">
        <v>107</v>
      </c>
      <c r="B155" s="88"/>
      <c r="C155" s="97"/>
      <c r="D155" s="124" t="s">
        <v>104</v>
      </c>
      <c r="E155" s="79">
        <f t="shared" si="22"/>
        <v>75901100</v>
      </c>
      <c r="F155" s="79">
        <f>F156+F157+F159+F160</f>
        <v>75901100</v>
      </c>
      <c r="G155" s="79">
        <f aca="true" t="shared" si="27" ref="G155:P155">G156+G157+G159+G160</f>
        <v>0</v>
      </c>
      <c r="H155" s="79">
        <f t="shared" si="27"/>
        <v>0</v>
      </c>
      <c r="I155" s="79">
        <f t="shared" si="27"/>
        <v>0</v>
      </c>
      <c r="J155" s="79">
        <f t="shared" si="27"/>
        <v>12616100</v>
      </c>
      <c r="K155" s="79">
        <f t="shared" si="27"/>
        <v>12616100</v>
      </c>
      <c r="L155" s="79">
        <f t="shared" si="27"/>
        <v>0</v>
      </c>
      <c r="M155" s="79">
        <f t="shared" si="27"/>
        <v>0</v>
      </c>
      <c r="N155" s="79">
        <f t="shared" si="27"/>
        <v>0</v>
      </c>
      <c r="O155" s="79">
        <f t="shared" si="27"/>
        <v>12616100</v>
      </c>
      <c r="P155" s="79">
        <f t="shared" si="27"/>
        <v>88517200</v>
      </c>
      <c r="Q155" s="4"/>
      <c r="R155" s="5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1:31" s="60" customFormat="1" ht="64.5" customHeight="1">
      <c r="A156" s="134" t="s">
        <v>109</v>
      </c>
      <c r="B156" s="134" t="s">
        <v>110</v>
      </c>
      <c r="C156" s="135" t="s">
        <v>88</v>
      </c>
      <c r="D156" s="116" t="s">
        <v>280</v>
      </c>
      <c r="E156" s="79">
        <f t="shared" si="22"/>
        <v>1530000</v>
      </c>
      <c r="F156" s="92">
        <v>1530000</v>
      </c>
      <c r="G156" s="92"/>
      <c r="H156" s="92"/>
      <c r="I156" s="92"/>
      <c r="J156" s="79">
        <f t="shared" si="20"/>
        <v>0</v>
      </c>
      <c r="K156" s="93"/>
      <c r="L156" s="94"/>
      <c r="M156" s="92"/>
      <c r="N156" s="92"/>
      <c r="O156" s="92"/>
      <c r="P156" s="79">
        <f t="shared" si="21"/>
        <v>1530000</v>
      </c>
      <c r="Q156" s="4"/>
      <c r="R156" s="5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80" s="9" customFormat="1" ht="31.5" customHeight="1">
      <c r="A157" s="106" t="s">
        <v>112</v>
      </c>
      <c r="B157" s="106" t="s">
        <v>111</v>
      </c>
      <c r="C157" s="102" t="s">
        <v>88</v>
      </c>
      <c r="D157" s="136" t="s">
        <v>295</v>
      </c>
      <c r="E157" s="79">
        <f t="shared" si="22"/>
        <v>3027700</v>
      </c>
      <c r="F157" s="81">
        <f>SUM(F158:F158)</f>
        <v>3027700</v>
      </c>
      <c r="G157" s="81">
        <f>SUM(G158:G158)</f>
        <v>0</v>
      </c>
      <c r="H157" s="81">
        <f>SUM(H158:H158)</f>
        <v>0</v>
      </c>
      <c r="I157" s="81">
        <f>SUM(I158:I158)</f>
        <v>0</v>
      </c>
      <c r="J157" s="79">
        <f t="shared" si="20"/>
        <v>12616100</v>
      </c>
      <c r="K157" s="81">
        <f>SUM(K158:K158)</f>
        <v>12616100</v>
      </c>
      <c r="L157" s="81">
        <f>SUM(L158:L158)</f>
        <v>0</v>
      </c>
      <c r="M157" s="81">
        <f>SUM(M158:M158)</f>
        <v>0</v>
      </c>
      <c r="N157" s="81">
        <f>SUM(N158:N158)</f>
        <v>0</v>
      </c>
      <c r="O157" s="81">
        <f>SUM(O158:O158)</f>
        <v>12616100</v>
      </c>
      <c r="P157" s="79">
        <f t="shared" si="21"/>
        <v>15643800</v>
      </c>
      <c r="Q157" s="8"/>
      <c r="R157" s="7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</row>
    <row r="158" spans="1:18" s="3" customFormat="1" ht="48" customHeight="1">
      <c r="A158" s="106"/>
      <c r="B158" s="106"/>
      <c r="C158" s="106"/>
      <c r="D158" s="116" t="s">
        <v>330</v>
      </c>
      <c r="E158" s="79">
        <f t="shared" si="22"/>
        <v>3027700</v>
      </c>
      <c r="F158" s="96">
        <v>3027700</v>
      </c>
      <c r="G158" s="96"/>
      <c r="H158" s="96"/>
      <c r="I158" s="96"/>
      <c r="J158" s="79">
        <f t="shared" si="20"/>
        <v>12616100</v>
      </c>
      <c r="K158" s="92">
        <v>12616100</v>
      </c>
      <c r="L158" s="94"/>
      <c r="M158" s="92"/>
      <c r="N158" s="92"/>
      <c r="O158" s="92">
        <v>12616100</v>
      </c>
      <c r="P158" s="79">
        <f t="shared" si="21"/>
        <v>15643800</v>
      </c>
      <c r="R158" s="7"/>
    </row>
    <row r="159" spans="1:19" s="3" customFormat="1" ht="87.75" customHeight="1">
      <c r="A159" s="106" t="s">
        <v>261</v>
      </c>
      <c r="B159" s="106" t="s">
        <v>260</v>
      </c>
      <c r="C159" s="106" t="s">
        <v>88</v>
      </c>
      <c r="D159" s="138" t="s">
        <v>263</v>
      </c>
      <c r="E159" s="79">
        <f t="shared" si="22"/>
        <v>66343400</v>
      </c>
      <c r="F159" s="96">
        <f>131343400-65000000</f>
        <v>66343400</v>
      </c>
      <c r="G159" s="96"/>
      <c r="H159" s="96"/>
      <c r="I159" s="96"/>
      <c r="J159" s="79">
        <f t="shared" si="20"/>
        <v>0</v>
      </c>
      <c r="K159" s="96"/>
      <c r="L159" s="94"/>
      <c r="M159" s="92"/>
      <c r="N159" s="92"/>
      <c r="O159" s="121"/>
      <c r="P159" s="79">
        <f t="shared" si="21"/>
        <v>66343400</v>
      </c>
      <c r="R159" s="7"/>
      <c r="S159" s="81"/>
    </row>
    <row r="160" spans="1:27" ht="25.5" customHeight="1">
      <c r="A160" s="169" t="s">
        <v>333</v>
      </c>
      <c r="B160" s="169" t="s">
        <v>332</v>
      </c>
      <c r="C160" s="169" t="s">
        <v>46</v>
      </c>
      <c r="D160" s="170" t="s">
        <v>331</v>
      </c>
      <c r="E160" s="149">
        <f t="shared" si="22"/>
        <v>5000000</v>
      </c>
      <c r="F160" s="148">
        <v>5000000</v>
      </c>
      <c r="G160" s="171"/>
      <c r="H160" s="171"/>
      <c r="I160" s="171"/>
      <c r="J160" s="149">
        <f t="shared" si="20"/>
        <v>0</v>
      </c>
      <c r="K160" s="148"/>
      <c r="L160" s="172"/>
      <c r="M160" s="173"/>
      <c r="N160" s="173"/>
      <c r="O160" s="173"/>
      <c r="P160" s="149">
        <f t="shared" si="21"/>
        <v>5000000</v>
      </c>
      <c r="Q160" s="6"/>
      <c r="R160" s="7"/>
      <c r="S160" s="6"/>
      <c r="T160" s="6"/>
      <c r="U160" s="6"/>
      <c r="V160" s="6"/>
      <c r="W160" s="6"/>
      <c r="X160" s="6"/>
      <c r="Y160" s="6"/>
      <c r="Z160" s="6"/>
      <c r="AA160" s="6"/>
    </row>
    <row r="161" spans="1:18" s="44" customFormat="1" ht="44.25" customHeight="1">
      <c r="A161" s="139"/>
      <c r="B161" s="139"/>
      <c r="C161" s="139"/>
      <c r="D161" s="71" t="s">
        <v>1</v>
      </c>
      <c r="E161" s="79">
        <f aca="true" t="shared" si="28" ref="E161:P161">E13+E20+E23+E48+E62+E81+E87+E107+E119+E126+E130+E134+E139+E148+E151+E154</f>
        <v>1936508300</v>
      </c>
      <c r="F161" s="79">
        <f t="shared" si="28"/>
        <v>1911889700</v>
      </c>
      <c r="G161" s="79">
        <f t="shared" si="28"/>
        <v>638954600</v>
      </c>
      <c r="H161" s="79">
        <f t="shared" si="28"/>
        <v>99894200</v>
      </c>
      <c r="I161" s="79">
        <f t="shared" si="28"/>
        <v>24618600</v>
      </c>
      <c r="J161" s="79">
        <f t="shared" si="28"/>
        <v>784172500</v>
      </c>
      <c r="K161" s="79">
        <f t="shared" si="28"/>
        <v>75015000</v>
      </c>
      <c r="L161" s="79">
        <f t="shared" si="28"/>
        <v>172416900</v>
      </c>
      <c r="M161" s="79">
        <f t="shared" si="28"/>
        <v>6016600</v>
      </c>
      <c r="N161" s="79">
        <f t="shared" si="28"/>
        <v>955300</v>
      </c>
      <c r="O161" s="79">
        <f t="shared" si="28"/>
        <v>611755600</v>
      </c>
      <c r="P161" s="79">
        <f t="shared" si="28"/>
        <v>2720680800</v>
      </c>
      <c r="Q161" s="6"/>
      <c r="R161" s="72"/>
    </row>
    <row r="162" spans="3:18" ht="0.75" customHeight="1" hidden="1">
      <c r="C162" s="15"/>
      <c r="D162" s="16"/>
      <c r="E162" s="38"/>
      <c r="F162" s="38"/>
      <c r="G162" s="17"/>
      <c r="H162" s="17"/>
      <c r="I162" s="17"/>
      <c r="J162" s="70">
        <f aca="true" t="shared" si="29" ref="J162:J167">L162+O162</f>
        <v>0</v>
      </c>
      <c r="K162" s="77"/>
      <c r="L162" s="17"/>
      <c r="M162" s="17"/>
      <c r="N162" s="17"/>
      <c r="O162" s="17"/>
      <c r="P162" s="38"/>
      <c r="R162" s="7"/>
    </row>
    <row r="163" spans="3:18" ht="0.75" customHeight="1" hidden="1">
      <c r="C163" s="15"/>
      <c r="D163" s="16"/>
      <c r="E163" s="38"/>
      <c r="F163" s="38"/>
      <c r="G163" s="17"/>
      <c r="H163" s="17"/>
      <c r="I163" s="17"/>
      <c r="J163" s="70">
        <f t="shared" si="29"/>
        <v>0</v>
      </c>
      <c r="K163" s="77"/>
      <c r="L163" s="17"/>
      <c r="M163" s="17"/>
      <c r="N163" s="17"/>
      <c r="O163" s="17"/>
      <c r="P163" s="38"/>
      <c r="R163" s="7"/>
    </row>
    <row r="164" spans="3:18" ht="0.75" customHeight="1" hidden="1">
      <c r="C164" s="15"/>
      <c r="D164" s="16"/>
      <c r="E164" s="38"/>
      <c r="F164" s="38"/>
      <c r="G164" s="17"/>
      <c r="H164" s="17"/>
      <c r="I164" s="17"/>
      <c r="J164" s="70">
        <f t="shared" si="29"/>
        <v>0</v>
      </c>
      <c r="K164" s="77"/>
      <c r="L164" s="17"/>
      <c r="M164" s="17"/>
      <c r="N164" s="17"/>
      <c r="O164" s="17"/>
      <c r="P164" s="38"/>
      <c r="R164" s="7"/>
    </row>
    <row r="165" spans="3:18" ht="0.75" customHeight="1" hidden="1">
      <c r="C165" s="15"/>
      <c r="D165" s="16"/>
      <c r="E165" s="38"/>
      <c r="F165" s="38"/>
      <c r="G165" s="17"/>
      <c r="H165" s="17"/>
      <c r="I165" s="17"/>
      <c r="J165" s="70">
        <f t="shared" si="29"/>
        <v>0</v>
      </c>
      <c r="K165" s="77"/>
      <c r="L165" s="17"/>
      <c r="M165" s="17"/>
      <c r="N165" s="17"/>
      <c r="O165" s="17"/>
      <c r="P165" s="38"/>
      <c r="R165" s="7"/>
    </row>
    <row r="166" spans="3:18" ht="0.75" customHeight="1" hidden="1">
      <c r="C166" s="15"/>
      <c r="D166" s="16"/>
      <c r="E166" s="38"/>
      <c r="F166" s="38"/>
      <c r="G166" s="17"/>
      <c r="H166" s="17"/>
      <c r="I166" s="17"/>
      <c r="J166" s="70">
        <f t="shared" si="29"/>
        <v>0</v>
      </c>
      <c r="K166" s="77"/>
      <c r="L166" s="17"/>
      <c r="M166" s="17"/>
      <c r="N166" s="17"/>
      <c r="O166" s="17"/>
      <c r="P166" s="38"/>
      <c r="R166" s="7"/>
    </row>
    <row r="167" spans="3:18" ht="0.75" customHeight="1" hidden="1">
      <c r="C167" s="15"/>
      <c r="D167" s="16"/>
      <c r="E167" s="38"/>
      <c r="F167" s="38"/>
      <c r="G167" s="17"/>
      <c r="H167" s="17"/>
      <c r="I167" s="17"/>
      <c r="J167" s="163">
        <f t="shared" si="29"/>
        <v>0</v>
      </c>
      <c r="K167" s="77"/>
      <c r="L167" s="17"/>
      <c r="M167" s="17"/>
      <c r="N167" s="17"/>
      <c r="O167" s="17"/>
      <c r="P167" s="38"/>
      <c r="R167" s="7"/>
    </row>
    <row r="168" spans="3:19" ht="24" customHeight="1">
      <c r="C168" s="15"/>
      <c r="D168" s="16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5"/>
      <c r="R168" s="66"/>
      <c r="S168" s="65"/>
    </row>
    <row r="169" spans="1:19" ht="22.5" customHeight="1">
      <c r="A169" s="206" t="s">
        <v>90</v>
      </c>
      <c r="B169" s="206"/>
      <c r="C169" s="206"/>
      <c r="D169" s="206"/>
      <c r="E169" s="164"/>
      <c r="F169" s="165"/>
      <c r="G169" s="166"/>
      <c r="H169" s="166"/>
      <c r="I169" s="166"/>
      <c r="J169" s="167"/>
      <c r="K169" s="167"/>
      <c r="L169" s="168"/>
      <c r="M169" s="168"/>
      <c r="N169" s="168"/>
      <c r="O169" s="168"/>
      <c r="P169" s="168"/>
      <c r="Q169" s="65"/>
      <c r="R169" s="66"/>
      <c r="S169" s="65"/>
    </row>
    <row r="170" spans="1:17" ht="21" customHeight="1">
      <c r="A170" s="207" t="s">
        <v>89</v>
      </c>
      <c r="B170" s="207"/>
      <c r="C170" s="207"/>
      <c r="D170" s="207"/>
      <c r="E170" s="207"/>
      <c r="F170" s="62"/>
      <c r="G170" s="18"/>
      <c r="H170" s="19"/>
      <c r="I170" s="19"/>
      <c r="J170" s="68"/>
      <c r="K170" s="68"/>
      <c r="L170" s="20"/>
      <c r="M170" s="21"/>
      <c r="N170" s="21"/>
      <c r="O170" s="205" t="s">
        <v>380</v>
      </c>
      <c r="P170" s="205"/>
      <c r="Q170" s="43"/>
    </row>
    <row r="171" spans="4:16" ht="21" customHeight="1">
      <c r="D171" s="200"/>
      <c r="E171" s="200"/>
      <c r="F171" s="61"/>
      <c r="G171" s="22"/>
      <c r="H171" s="20"/>
      <c r="I171" s="20"/>
      <c r="J171" s="69"/>
      <c r="K171" s="69"/>
      <c r="L171" s="23"/>
      <c r="M171" s="201"/>
      <c r="N171" s="201"/>
      <c r="O171" s="24"/>
      <c r="P171" s="24"/>
    </row>
    <row r="172" spans="5:16" ht="21">
      <c r="E172" s="25"/>
      <c r="F172" s="25"/>
      <c r="H172" s="53"/>
      <c r="J172" s="11"/>
      <c r="K172" s="11"/>
      <c r="P172" s="80"/>
    </row>
    <row r="173" spans="1:80" s="55" customFormat="1" ht="23.25" customHeight="1">
      <c r="A173" s="10"/>
      <c r="B173" s="10"/>
      <c r="C173" s="10"/>
      <c r="D173" s="52"/>
      <c r="E173" s="82">
        <f aca="true" t="shared" si="30" ref="E173:P173">E14+E20+E24+E49+E63+E82+E88+E108+E120+E127+E131+E135+E140+E149+E152+E155</f>
        <v>1936508300</v>
      </c>
      <c r="F173" s="82">
        <f t="shared" si="30"/>
        <v>1911889700</v>
      </c>
      <c r="G173" s="82">
        <f t="shared" si="30"/>
        <v>638954600</v>
      </c>
      <c r="H173" s="82">
        <f t="shared" si="30"/>
        <v>99894200</v>
      </c>
      <c r="I173" s="82">
        <f t="shared" si="30"/>
        <v>24618600</v>
      </c>
      <c r="J173" s="82">
        <f t="shared" si="30"/>
        <v>784172500</v>
      </c>
      <c r="K173" s="82">
        <f t="shared" si="30"/>
        <v>75015000</v>
      </c>
      <c r="L173" s="82">
        <f t="shared" si="30"/>
        <v>172416900</v>
      </c>
      <c r="M173" s="82">
        <f t="shared" si="30"/>
        <v>6016600</v>
      </c>
      <c r="N173" s="82">
        <f t="shared" si="30"/>
        <v>955300</v>
      </c>
      <c r="O173" s="82">
        <f t="shared" si="30"/>
        <v>611755600</v>
      </c>
      <c r="P173" s="82">
        <f t="shared" si="30"/>
        <v>2720680800</v>
      </c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</row>
    <row r="174" spans="5:16" ht="21"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</row>
    <row r="175" spans="5:16" ht="21">
      <c r="E175" s="82">
        <f>E13+E19+E23+E48+E62+E81+E87+E107+E119+E126+E130+E134+E139+E148+E151+E154</f>
        <v>1936508300</v>
      </c>
      <c r="F175" s="82">
        <f aca="true" t="shared" si="31" ref="F175:P175">F13+F19+F23+F48+F62+F81+F87+F107+F119+F126+F130+F134+F139+F148+F151+F154</f>
        <v>1911889700</v>
      </c>
      <c r="G175" s="82">
        <f t="shared" si="31"/>
        <v>638954600</v>
      </c>
      <c r="H175" s="82">
        <f t="shared" si="31"/>
        <v>99894200</v>
      </c>
      <c r="I175" s="82">
        <f t="shared" si="31"/>
        <v>24618600</v>
      </c>
      <c r="J175" s="82">
        <f t="shared" si="31"/>
        <v>784172500</v>
      </c>
      <c r="K175" s="82">
        <f t="shared" si="31"/>
        <v>75015000</v>
      </c>
      <c r="L175" s="82">
        <f t="shared" si="31"/>
        <v>172416900</v>
      </c>
      <c r="M175" s="82">
        <f t="shared" si="31"/>
        <v>6016600</v>
      </c>
      <c r="N175" s="82">
        <f t="shared" si="31"/>
        <v>955300</v>
      </c>
      <c r="O175" s="82">
        <f t="shared" si="31"/>
        <v>611755600</v>
      </c>
      <c r="P175" s="82">
        <f t="shared" si="31"/>
        <v>2720680800</v>
      </c>
    </row>
    <row r="176" spans="5:16" ht="21">
      <c r="E176" s="84"/>
      <c r="F176" s="84"/>
      <c r="G176" s="83"/>
      <c r="H176" s="83"/>
      <c r="I176" s="83"/>
      <c r="J176" s="83"/>
      <c r="K176" s="83"/>
      <c r="L176" s="83"/>
      <c r="M176" s="83"/>
      <c r="N176" s="83"/>
      <c r="O176" s="83"/>
      <c r="P176" s="83"/>
    </row>
    <row r="177" spans="5:16" ht="21"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</row>
    <row r="178" spans="5:19" ht="21">
      <c r="E178" s="83"/>
      <c r="F178" s="83"/>
      <c r="G178" s="83"/>
      <c r="H178" s="83"/>
      <c r="I178" s="83"/>
      <c r="J178" s="83"/>
      <c r="K178" s="83"/>
      <c r="L178" s="178" t="s">
        <v>289</v>
      </c>
      <c r="M178" s="178"/>
      <c r="N178" s="178"/>
      <c r="O178" s="83"/>
      <c r="P178" s="86">
        <v>6200000</v>
      </c>
      <c r="S178" s="86"/>
    </row>
    <row r="179" spans="4:19" ht="21">
      <c r="D179" s="16"/>
      <c r="E179" s="85"/>
      <c r="F179" s="85"/>
      <c r="G179" s="83"/>
      <c r="H179" s="83"/>
      <c r="I179" s="83"/>
      <c r="J179" s="83"/>
      <c r="K179" s="83"/>
      <c r="L179" s="178" t="s">
        <v>290</v>
      </c>
      <c r="M179" s="178"/>
      <c r="N179" s="178"/>
      <c r="O179" s="83"/>
      <c r="P179" s="86">
        <f>E161+K161</f>
        <v>2011523300</v>
      </c>
      <c r="S179" s="86"/>
    </row>
    <row r="180" spans="5:16" ht="21">
      <c r="E180" s="11"/>
      <c r="F180" s="11"/>
      <c r="J180" s="11"/>
      <c r="K180" s="11"/>
      <c r="L180" s="178" t="s">
        <v>329</v>
      </c>
      <c r="M180" s="178"/>
      <c r="N180" s="178"/>
      <c r="O180" s="83"/>
      <c r="P180" s="86">
        <v>2017723300</v>
      </c>
    </row>
    <row r="181" spans="5:16" ht="21">
      <c r="E181" s="11"/>
      <c r="F181" s="11"/>
      <c r="J181" s="11"/>
      <c r="K181" s="11"/>
      <c r="L181" s="177" t="s">
        <v>407</v>
      </c>
      <c r="M181" s="177"/>
      <c r="N181" s="177"/>
      <c r="O181" s="174"/>
      <c r="P181" s="175">
        <f>P180-P179-P178</f>
        <v>0</v>
      </c>
    </row>
    <row r="182" spans="5:16" ht="21">
      <c r="E182" s="11"/>
      <c r="F182" s="11"/>
      <c r="J182" s="11"/>
      <c r="K182" s="11"/>
      <c r="L182" s="178" t="s">
        <v>296</v>
      </c>
      <c r="M182" s="178"/>
      <c r="N182" s="178"/>
      <c r="O182" s="83"/>
      <c r="P182" s="86">
        <v>0</v>
      </c>
    </row>
    <row r="183" spans="5:16" ht="21">
      <c r="E183" s="11"/>
      <c r="F183" s="11"/>
      <c r="J183" s="11"/>
      <c r="K183" s="11"/>
      <c r="L183" s="178" t="s">
        <v>297</v>
      </c>
      <c r="M183" s="178"/>
      <c r="N183" s="178"/>
      <c r="O183" s="83"/>
      <c r="P183" s="86">
        <f>J161-K161+P182</f>
        <v>709157500</v>
      </c>
    </row>
    <row r="184" spans="5:16" ht="21">
      <c r="E184" s="11"/>
      <c r="F184" s="11"/>
      <c r="J184" s="11"/>
      <c r="K184" s="11"/>
      <c r="L184" s="178" t="s">
        <v>405</v>
      </c>
      <c r="M184" s="178"/>
      <c r="N184" s="178"/>
      <c r="O184" s="83"/>
      <c r="P184" s="86">
        <v>709157500</v>
      </c>
    </row>
    <row r="185" spans="5:16" ht="21">
      <c r="E185" s="11"/>
      <c r="F185" s="11"/>
      <c r="J185" s="11"/>
      <c r="K185" s="11"/>
      <c r="L185" s="177" t="s">
        <v>407</v>
      </c>
      <c r="M185" s="177"/>
      <c r="N185" s="177"/>
      <c r="P185" s="175">
        <f>P184-P183</f>
        <v>0</v>
      </c>
    </row>
    <row r="186" spans="5:16" ht="21">
      <c r="E186" s="11"/>
      <c r="F186" s="11"/>
      <c r="J186" s="11"/>
      <c r="K186" s="11"/>
      <c r="P186" s="11"/>
    </row>
    <row r="187" spans="5:16" ht="21">
      <c r="E187" s="11"/>
      <c r="F187" s="11"/>
      <c r="J187" s="11"/>
      <c r="K187" s="11"/>
      <c r="P187" s="11"/>
    </row>
    <row r="188" spans="5:16" ht="21">
      <c r="E188" s="11"/>
      <c r="F188" s="11"/>
      <c r="J188" s="11"/>
      <c r="K188" s="11"/>
      <c r="P188" s="11"/>
    </row>
    <row r="189" spans="5:16" ht="21">
      <c r="E189" s="11"/>
      <c r="F189" s="11"/>
      <c r="J189" s="11"/>
      <c r="K189" s="11"/>
      <c r="P189" s="11"/>
    </row>
    <row r="190" spans="5:16" ht="21">
      <c r="E190" s="11"/>
      <c r="F190" s="11"/>
      <c r="J190" s="11"/>
      <c r="K190" s="11"/>
      <c r="P190" s="11"/>
    </row>
    <row r="191" spans="5:16" ht="21">
      <c r="E191" s="11"/>
      <c r="F191" s="11"/>
      <c r="J191" s="11"/>
      <c r="K191" s="11"/>
      <c r="P191" s="11"/>
    </row>
    <row r="192" spans="5:16" ht="21">
      <c r="E192" s="11"/>
      <c r="F192" s="11"/>
      <c r="J192" s="11"/>
      <c r="K192" s="11"/>
      <c r="P192" s="11"/>
    </row>
    <row r="193" spans="5:16" ht="21">
      <c r="E193" s="11"/>
      <c r="F193" s="11"/>
      <c r="J193" s="11"/>
      <c r="K193" s="11"/>
      <c r="P193" s="11"/>
    </row>
    <row r="194" spans="5:16" ht="21">
      <c r="E194" s="11"/>
      <c r="F194" s="11"/>
      <c r="J194" s="11"/>
      <c r="K194" s="11"/>
      <c r="P194" s="11"/>
    </row>
    <row r="195" spans="5:16" ht="21">
      <c r="E195" s="11"/>
      <c r="F195" s="11"/>
      <c r="J195" s="11"/>
      <c r="K195" s="11"/>
      <c r="P195" s="11"/>
    </row>
    <row r="196" spans="5:16" ht="21">
      <c r="E196" s="11"/>
      <c r="F196" s="11"/>
      <c r="J196" s="11"/>
      <c r="K196" s="11"/>
      <c r="P196" s="11"/>
    </row>
    <row r="197" spans="5:16" ht="21">
      <c r="E197" s="11"/>
      <c r="F197" s="11"/>
      <c r="J197" s="11"/>
      <c r="K197" s="11"/>
      <c r="P197" s="11"/>
    </row>
    <row r="198" spans="5:16" ht="21">
      <c r="E198" s="11"/>
      <c r="F198" s="11"/>
      <c r="J198" s="11"/>
      <c r="K198" s="11"/>
      <c r="P198" s="11"/>
    </row>
    <row r="199" spans="5:16" ht="21">
      <c r="E199" s="11"/>
      <c r="F199" s="11"/>
      <c r="J199" s="11"/>
      <c r="K199" s="11"/>
      <c r="P199" s="11"/>
    </row>
    <row r="200" spans="5:16" ht="21">
      <c r="E200" s="11"/>
      <c r="F200" s="11"/>
      <c r="J200" s="11"/>
      <c r="K200" s="11"/>
      <c r="P200" s="11"/>
    </row>
    <row r="201" spans="5:16" ht="21">
      <c r="E201" s="11"/>
      <c r="F201" s="11"/>
      <c r="J201" s="11"/>
      <c r="K201" s="11"/>
      <c r="P201" s="11"/>
    </row>
    <row r="202" spans="5:16" ht="21">
      <c r="E202" s="11"/>
      <c r="F202" s="11"/>
      <c r="J202" s="11"/>
      <c r="K202" s="11"/>
      <c r="P202" s="11"/>
    </row>
    <row r="203" spans="5:16" ht="21">
      <c r="E203" s="11"/>
      <c r="F203" s="11"/>
      <c r="J203" s="11"/>
      <c r="K203" s="11"/>
      <c r="P203" s="11"/>
    </row>
    <row r="204" spans="5:16" ht="21">
      <c r="E204" s="11"/>
      <c r="F204" s="11"/>
      <c r="J204" s="11"/>
      <c r="K204" s="11"/>
      <c r="P204" s="11"/>
    </row>
    <row r="205" spans="5:16" ht="21">
      <c r="E205" s="11"/>
      <c r="F205" s="11"/>
      <c r="J205" s="11"/>
      <c r="K205" s="11"/>
      <c r="P205" s="11"/>
    </row>
    <row r="206" spans="5:16" ht="21">
      <c r="E206" s="11"/>
      <c r="F206" s="11"/>
      <c r="J206" s="11"/>
      <c r="K206" s="11"/>
      <c r="P206" s="11"/>
    </row>
    <row r="207" spans="5:16" ht="21">
      <c r="E207" s="11"/>
      <c r="F207" s="11"/>
      <c r="J207" s="11"/>
      <c r="K207" s="11"/>
      <c r="P207" s="11"/>
    </row>
    <row r="208" spans="10:16" ht="21">
      <c r="J208" s="67"/>
      <c r="K208" s="67"/>
      <c r="P208" s="11"/>
    </row>
    <row r="209" spans="10:16" ht="21">
      <c r="J209" s="67"/>
      <c r="K209" s="67"/>
      <c r="P209" s="11"/>
    </row>
    <row r="210" spans="10:16" ht="21">
      <c r="J210" s="67"/>
      <c r="K210" s="67"/>
      <c r="P210" s="11"/>
    </row>
    <row r="211" spans="10:16" ht="21">
      <c r="J211" s="67"/>
      <c r="K211" s="67"/>
      <c r="P211" s="11"/>
    </row>
    <row r="212" spans="10:16" ht="21">
      <c r="J212" s="67"/>
      <c r="K212" s="67"/>
      <c r="P212" s="11"/>
    </row>
    <row r="213" spans="10:16" ht="21">
      <c r="J213" s="67"/>
      <c r="K213" s="67"/>
      <c r="P213" s="11"/>
    </row>
    <row r="214" spans="10:16" ht="21">
      <c r="J214" s="67"/>
      <c r="K214" s="67"/>
      <c r="P214" s="11"/>
    </row>
    <row r="215" spans="10:16" ht="21">
      <c r="J215" s="67"/>
      <c r="K215" s="67"/>
      <c r="P215" s="11"/>
    </row>
    <row r="216" spans="10:16" ht="21">
      <c r="J216" s="67"/>
      <c r="K216" s="67"/>
      <c r="P216" s="11"/>
    </row>
    <row r="217" spans="10:16" ht="21">
      <c r="J217" s="67"/>
      <c r="K217" s="67"/>
      <c r="P217" s="11"/>
    </row>
    <row r="218" spans="10:16" ht="21">
      <c r="J218" s="67"/>
      <c r="K218" s="67"/>
      <c r="P218" s="11"/>
    </row>
    <row r="219" spans="10:16" ht="21">
      <c r="J219" s="67"/>
      <c r="K219" s="67"/>
      <c r="P219" s="11"/>
    </row>
    <row r="220" spans="10:11" ht="21">
      <c r="J220" s="67"/>
      <c r="K220" s="67"/>
    </row>
    <row r="221" spans="10:11" ht="21">
      <c r="J221" s="67"/>
      <c r="K221" s="67"/>
    </row>
    <row r="222" spans="10:11" ht="21">
      <c r="J222" s="67"/>
      <c r="K222" s="67"/>
    </row>
    <row r="223" spans="10:11" ht="21">
      <c r="J223" s="67"/>
      <c r="K223" s="67"/>
    </row>
    <row r="224" spans="10:11" ht="21">
      <c r="J224" s="67"/>
      <c r="K224" s="67"/>
    </row>
    <row r="225" spans="10:11" ht="21">
      <c r="J225" s="67"/>
      <c r="K225" s="67"/>
    </row>
    <row r="226" spans="10:11" ht="21">
      <c r="J226" s="67"/>
      <c r="K226" s="67"/>
    </row>
    <row r="227" spans="10:11" ht="21">
      <c r="J227" s="67"/>
      <c r="K227" s="67"/>
    </row>
    <row r="228" spans="10:11" ht="21">
      <c r="J228" s="67"/>
      <c r="K228" s="67"/>
    </row>
    <row r="229" spans="10:11" ht="21">
      <c r="J229" s="67"/>
      <c r="K229" s="67"/>
    </row>
    <row r="230" spans="10:11" ht="21">
      <c r="J230" s="67"/>
      <c r="K230" s="67"/>
    </row>
    <row r="231" spans="10:11" ht="21">
      <c r="J231" s="67"/>
      <c r="K231" s="67"/>
    </row>
    <row r="232" spans="10:11" ht="21">
      <c r="J232" s="67"/>
      <c r="K232" s="67"/>
    </row>
    <row r="233" spans="10:11" ht="21">
      <c r="J233" s="67"/>
      <c r="K233" s="67"/>
    </row>
    <row r="234" spans="10:11" ht="21">
      <c r="J234" s="67"/>
      <c r="K234" s="67"/>
    </row>
    <row r="235" spans="10:11" ht="21">
      <c r="J235" s="67"/>
      <c r="K235" s="67"/>
    </row>
    <row r="236" spans="10:11" ht="21">
      <c r="J236" s="67"/>
      <c r="K236" s="67"/>
    </row>
    <row r="237" spans="10:11" ht="21">
      <c r="J237" s="67"/>
      <c r="K237" s="67"/>
    </row>
    <row r="238" spans="10:11" ht="21">
      <c r="J238" s="67"/>
      <c r="K238" s="67"/>
    </row>
    <row r="239" spans="10:11" ht="21">
      <c r="J239" s="67"/>
      <c r="K239" s="67"/>
    </row>
    <row r="240" spans="10:11" ht="21">
      <c r="J240" s="67"/>
      <c r="K240" s="67"/>
    </row>
    <row r="241" spans="10:11" ht="21">
      <c r="J241" s="67"/>
      <c r="K241" s="67"/>
    </row>
    <row r="242" spans="10:11" ht="21">
      <c r="J242" s="67"/>
      <c r="K242" s="67"/>
    </row>
    <row r="243" spans="10:11" ht="21">
      <c r="J243" s="67"/>
      <c r="K243" s="67"/>
    </row>
    <row r="244" spans="10:11" ht="21">
      <c r="J244" s="67"/>
      <c r="K244" s="67"/>
    </row>
    <row r="245" spans="10:11" ht="21">
      <c r="J245" s="67"/>
      <c r="K245" s="67"/>
    </row>
    <row r="246" spans="10:11" ht="21">
      <c r="J246" s="67"/>
      <c r="K246" s="67"/>
    </row>
    <row r="247" spans="10:11" ht="21">
      <c r="J247" s="67"/>
      <c r="K247" s="67"/>
    </row>
    <row r="248" spans="10:11" ht="21">
      <c r="J248" s="67"/>
      <c r="K248" s="67"/>
    </row>
    <row r="249" spans="10:11" ht="21">
      <c r="J249" s="67"/>
      <c r="K249" s="67"/>
    </row>
    <row r="250" spans="10:11" ht="21">
      <c r="J250" s="67"/>
      <c r="K250" s="67"/>
    </row>
    <row r="251" spans="10:11" ht="21">
      <c r="J251" s="67"/>
      <c r="K251" s="67"/>
    </row>
    <row r="252" spans="10:11" ht="21">
      <c r="J252" s="67"/>
      <c r="K252" s="67"/>
    </row>
    <row r="253" spans="10:11" ht="21">
      <c r="J253" s="67"/>
      <c r="K253" s="67"/>
    </row>
    <row r="254" spans="10:11" ht="21">
      <c r="J254" s="67"/>
      <c r="K254" s="67"/>
    </row>
    <row r="255" spans="10:11" ht="21">
      <c r="J255" s="67"/>
      <c r="K255" s="67"/>
    </row>
    <row r="256" spans="10:11" ht="21">
      <c r="J256" s="67"/>
      <c r="K256" s="67"/>
    </row>
    <row r="257" spans="10:11" ht="21">
      <c r="J257" s="67"/>
      <c r="K257" s="67"/>
    </row>
    <row r="258" spans="10:11" ht="21">
      <c r="J258" s="67"/>
      <c r="K258" s="67"/>
    </row>
    <row r="259" spans="10:11" ht="21">
      <c r="J259" s="67"/>
      <c r="K259" s="67"/>
    </row>
    <row r="260" spans="10:11" ht="21">
      <c r="J260" s="67"/>
      <c r="K260" s="67"/>
    </row>
    <row r="261" spans="10:11" ht="21">
      <c r="J261" s="67"/>
      <c r="K261" s="67"/>
    </row>
    <row r="262" spans="10:11" ht="21">
      <c r="J262" s="67"/>
      <c r="K262" s="67"/>
    </row>
    <row r="263" spans="10:11" ht="21">
      <c r="J263" s="67"/>
      <c r="K263" s="67"/>
    </row>
    <row r="264" spans="10:11" ht="21">
      <c r="J264" s="67"/>
      <c r="K264" s="67"/>
    </row>
    <row r="265" spans="10:11" ht="21">
      <c r="J265" s="67"/>
      <c r="K265" s="67"/>
    </row>
    <row r="266" spans="10:11" ht="21">
      <c r="J266" s="67"/>
      <c r="K266" s="67"/>
    </row>
    <row r="267" spans="10:11" ht="21">
      <c r="J267" s="67"/>
      <c r="K267" s="67"/>
    </row>
    <row r="268" spans="10:11" ht="21">
      <c r="J268" s="67"/>
      <c r="K268" s="67"/>
    </row>
    <row r="269" spans="10:11" ht="21">
      <c r="J269" s="67"/>
      <c r="K269" s="67"/>
    </row>
    <row r="270" spans="10:11" ht="21">
      <c r="J270" s="67"/>
      <c r="K270" s="67"/>
    </row>
    <row r="271" spans="10:11" ht="21">
      <c r="J271" s="67"/>
      <c r="K271" s="67"/>
    </row>
    <row r="272" spans="10:11" ht="21">
      <c r="J272" s="67"/>
      <c r="K272" s="67"/>
    </row>
    <row r="273" spans="10:11" ht="21">
      <c r="J273" s="67"/>
      <c r="K273" s="67"/>
    </row>
    <row r="274" spans="10:11" ht="21">
      <c r="J274" s="67"/>
      <c r="K274" s="67"/>
    </row>
    <row r="275" spans="10:11" ht="21">
      <c r="J275" s="67"/>
      <c r="K275" s="67"/>
    </row>
    <row r="276" spans="10:11" ht="21">
      <c r="J276" s="67"/>
      <c r="K276" s="67"/>
    </row>
    <row r="277" spans="10:11" ht="21">
      <c r="J277" s="67"/>
      <c r="K277" s="67"/>
    </row>
    <row r="278" spans="10:11" ht="21">
      <c r="J278" s="67"/>
      <c r="K278" s="67"/>
    </row>
    <row r="279" spans="10:11" ht="21">
      <c r="J279" s="67"/>
      <c r="K279" s="67"/>
    </row>
    <row r="280" spans="10:11" ht="21">
      <c r="J280" s="67"/>
      <c r="K280" s="67"/>
    </row>
    <row r="281" spans="10:11" ht="21">
      <c r="J281" s="67"/>
      <c r="K281" s="67"/>
    </row>
    <row r="282" spans="10:11" ht="21">
      <c r="J282" s="67"/>
      <c r="K282" s="67"/>
    </row>
    <row r="283" spans="10:11" ht="21">
      <c r="J283" s="67"/>
      <c r="K283" s="67"/>
    </row>
    <row r="284" spans="10:11" ht="21">
      <c r="J284" s="67"/>
      <c r="K284" s="67"/>
    </row>
    <row r="285" spans="10:11" ht="21">
      <c r="J285" s="67"/>
      <c r="K285" s="67"/>
    </row>
    <row r="286" spans="10:11" ht="21">
      <c r="J286" s="67"/>
      <c r="K286" s="67"/>
    </row>
    <row r="287" spans="10:11" ht="21">
      <c r="J287" s="67"/>
      <c r="K287" s="67"/>
    </row>
    <row r="288" spans="10:11" ht="21">
      <c r="J288" s="67"/>
      <c r="K288" s="67"/>
    </row>
    <row r="289" spans="10:11" ht="21">
      <c r="J289" s="67"/>
      <c r="K289" s="67"/>
    </row>
    <row r="290" spans="10:11" ht="21">
      <c r="J290" s="67"/>
      <c r="K290" s="67"/>
    </row>
    <row r="291" spans="10:11" ht="21">
      <c r="J291" s="67"/>
      <c r="K291" s="67"/>
    </row>
    <row r="292" spans="10:11" ht="21">
      <c r="J292" s="67"/>
      <c r="K292" s="67"/>
    </row>
    <row r="293" spans="10:11" ht="21">
      <c r="J293" s="67"/>
      <c r="K293" s="67"/>
    </row>
    <row r="294" spans="10:11" ht="21">
      <c r="J294" s="67"/>
      <c r="K294" s="67"/>
    </row>
    <row r="295" spans="10:11" ht="21">
      <c r="J295" s="67"/>
      <c r="K295" s="67"/>
    </row>
    <row r="296" spans="10:11" ht="21">
      <c r="J296" s="67"/>
      <c r="K296" s="67"/>
    </row>
    <row r="297" spans="10:11" ht="21">
      <c r="J297" s="67"/>
      <c r="K297" s="67"/>
    </row>
    <row r="298" spans="10:11" ht="21">
      <c r="J298" s="67"/>
      <c r="K298" s="67"/>
    </row>
    <row r="299" spans="10:11" ht="21">
      <c r="J299" s="67"/>
      <c r="K299" s="67"/>
    </row>
    <row r="300" spans="10:11" ht="21">
      <c r="J300" s="67"/>
      <c r="K300" s="67"/>
    </row>
    <row r="301" spans="10:11" ht="21">
      <c r="J301" s="67"/>
      <c r="K301" s="67"/>
    </row>
    <row r="302" spans="10:11" ht="21">
      <c r="J302" s="67"/>
      <c r="K302" s="67"/>
    </row>
    <row r="303" spans="10:11" ht="21">
      <c r="J303" s="67"/>
      <c r="K303" s="67"/>
    </row>
    <row r="304" spans="10:11" ht="21">
      <c r="J304" s="67"/>
      <c r="K304" s="67"/>
    </row>
    <row r="305" spans="10:11" ht="21">
      <c r="J305" s="67"/>
      <c r="K305" s="67"/>
    </row>
    <row r="306" spans="10:11" ht="21">
      <c r="J306" s="67"/>
      <c r="K306" s="67"/>
    </row>
    <row r="307" spans="10:11" ht="21">
      <c r="J307" s="67"/>
      <c r="K307" s="67"/>
    </row>
    <row r="308" spans="10:11" ht="21">
      <c r="J308" s="67"/>
      <c r="K308" s="67"/>
    </row>
    <row r="309" spans="10:11" ht="21">
      <c r="J309" s="67"/>
      <c r="K309" s="67"/>
    </row>
    <row r="310" spans="10:11" ht="21">
      <c r="J310" s="67"/>
      <c r="K310" s="67"/>
    </row>
    <row r="311" spans="10:11" ht="21">
      <c r="J311" s="67"/>
      <c r="K311" s="67"/>
    </row>
    <row r="312" spans="10:11" ht="21">
      <c r="J312" s="67"/>
      <c r="K312" s="67"/>
    </row>
    <row r="313" spans="10:11" ht="21">
      <c r="J313" s="67"/>
      <c r="K313" s="67"/>
    </row>
    <row r="314" spans="10:11" ht="21">
      <c r="J314" s="67"/>
      <c r="K314" s="67"/>
    </row>
    <row r="315" spans="10:11" ht="21">
      <c r="J315" s="67"/>
      <c r="K315" s="67"/>
    </row>
    <row r="316" spans="10:11" ht="21">
      <c r="J316" s="67"/>
      <c r="K316" s="67"/>
    </row>
    <row r="317" spans="10:11" ht="21">
      <c r="J317" s="67"/>
      <c r="K317" s="67"/>
    </row>
    <row r="318" spans="10:11" ht="21">
      <c r="J318" s="67"/>
      <c r="K318" s="67"/>
    </row>
  </sheetData>
  <sheetProtection/>
  <mergeCells count="35">
    <mergeCell ref="D171:E171"/>
    <mergeCell ref="M171:N171"/>
    <mergeCell ref="O9:O11"/>
    <mergeCell ref="L9:L11"/>
    <mergeCell ref="K9:K11"/>
    <mergeCell ref="O170:P170"/>
    <mergeCell ref="P8:P11"/>
    <mergeCell ref="A169:D169"/>
    <mergeCell ref="A170:E170"/>
    <mergeCell ref="G9:H10"/>
    <mergeCell ref="I9:I11"/>
    <mergeCell ref="E9:E11"/>
    <mergeCell ref="J9:J11"/>
    <mergeCell ref="J8:O8"/>
    <mergeCell ref="E8:I8"/>
    <mergeCell ref="L181:N181"/>
    <mergeCell ref="A5:P5"/>
    <mergeCell ref="M4:N4"/>
    <mergeCell ref="A6:P6"/>
    <mergeCell ref="A8:A11"/>
    <mergeCell ref="B8:B11"/>
    <mergeCell ref="C8:C11"/>
    <mergeCell ref="M9:N10"/>
    <mergeCell ref="F9:F11"/>
    <mergeCell ref="D8:D11"/>
    <mergeCell ref="L185:N185"/>
    <mergeCell ref="L184:N184"/>
    <mergeCell ref="N1:P1"/>
    <mergeCell ref="N2:P2"/>
    <mergeCell ref="N3:P3"/>
    <mergeCell ref="L183:N183"/>
    <mergeCell ref="L178:N178"/>
    <mergeCell ref="L179:N179"/>
    <mergeCell ref="L180:N180"/>
    <mergeCell ref="L182:N182"/>
  </mergeCells>
  <printOptions horizontalCentered="1"/>
  <pageMargins left="0.46" right="0.37" top="1.3779527559055118" bottom="0.1968503937007874" header="0.1968503937007874" footer="0.15748031496062992"/>
  <pageSetup fitToHeight="11" fitToWidth="1" horizontalDpi="600" verticalDpi="600" orientation="landscape" paperSize="9" scale="42" r:id="rId1"/>
  <rowBreaks count="6" manualBreakCount="6">
    <brk id="27" max="15" man="1"/>
    <brk id="47" max="15" man="1"/>
    <brk id="61" max="15" man="1"/>
    <brk id="114" max="15" man="1"/>
    <brk id="129" max="15" man="1"/>
    <brk id="15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K7462</dc:creator>
  <cp:keywords/>
  <dc:description/>
  <cp:lastModifiedBy>K-7383</cp:lastModifiedBy>
  <cp:lastPrinted>2021-11-30T16:59:48Z</cp:lastPrinted>
  <dcterms:created xsi:type="dcterms:W3CDTF">2003-08-18T07:42:19Z</dcterms:created>
  <dcterms:modified xsi:type="dcterms:W3CDTF">2021-11-30T16:59:50Z</dcterms:modified>
  <cp:category/>
  <cp:version/>
  <cp:contentType/>
  <cp:contentStatus/>
</cp:coreProperties>
</file>