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окументи\Відділ інформаційного забезпечення\відкриті дані\2025\на сайт ОДА\2025 11 17\Первинні дані\"/>
    </mc:Choice>
  </mc:AlternateContent>
  <xr:revisionPtr revIDLastSave="0" documentId="13_ncr:1_{E81382C1-C0C2-406C-8675-0CE7C3F19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жовт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L12" i="1"/>
  <c r="H12" i="1"/>
  <c r="G12" i="1"/>
  <c r="K12" i="1" s="1"/>
  <c r="P12" i="1" l="1"/>
  <c r="Q12" i="1" s="1"/>
  <c r="N11" i="1"/>
  <c r="L11" i="1"/>
  <c r="H11" i="1"/>
  <c r="N10" i="1"/>
  <c r="L10" i="1"/>
  <c r="H10" i="1"/>
  <c r="G10" i="1"/>
  <c r="E10" i="1"/>
  <c r="N9" i="1"/>
  <c r="L9" i="1"/>
  <c r="J9" i="1"/>
  <c r="I9" i="1"/>
  <c r="H9" i="1"/>
  <c r="G9" i="1"/>
  <c r="F9" i="1"/>
  <c r="E9" i="1"/>
  <c r="G11" i="1" l="1"/>
  <c r="E11" i="1"/>
  <c r="P11" i="1" l="1"/>
  <c r="K10" i="1" l="1"/>
  <c r="K11" i="1"/>
  <c r="K9" i="1"/>
  <c r="P10" i="1" l="1"/>
  <c r="P9" i="1"/>
  <c r="Q11" i="1" l="1"/>
  <c r="Q9" i="1"/>
  <c r="Q10" i="1" l="1"/>
</calcChain>
</file>

<file path=xl/sharedStrings.xml><?xml version="1.0" encoding="utf-8"?>
<sst xmlns="http://schemas.openxmlformats.org/spreadsheetml/2006/main" count="30" uniqueCount="28">
  <si>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</si>
  <si>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</si>
  <si>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</si>
  <si>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</si>
  <si>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</si>
  <si>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</si>
  <si>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</si>
  <si>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</si>
  <si>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</si>
  <si>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</si>
  <si>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</si>
  <si>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</si>
  <si>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</si>
  <si>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</si>
  <si>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</si>
  <si>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</si>
  <si>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</si>
  <si>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</si>
  <si>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</si>
  <si>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</si>
  <si>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</si>
  <si>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</si>
  <si>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Індексація</t>
  </si>
  <si>
    <t>Пасічник Галина Василівна</t>
  </si>
  <si>
    <t>УТРИМАНО</t>
  </si>
  <si>
    <t>Департамент соціальної політики облдержадміністрації</t>
  </si>
  <si>
    <t>ВИТЯГ З РОЗРАХУНКОВО-ПЛАТІЖНОЇ ВІДОМОСТІ</t>
  </si>
  <si>
    <t>Жовтень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</si>
</sst>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0" fillId="0" borderId="0" xfId="0"/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</cellXfs>
  <cellStyles count="3">
    <cellStyle name="Звичайний" xfId="0" builtinId="0"/>
    <cellStyle name="Звичайний 2" xfId="1" xr:uid="{00000000-0005-0000-0000-000001000000}"/>
    <cellStyle name="Звичайний 3" xfId="2" xr:uid="{C1074165-E206-4692-9041-1FB667768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A6" sqref="A6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10" width="17" customWidth="1"/>
    <col min="11" max="11" width="14.140625" customWidth="1"/>
    <col min="12" max="12" width="13" customWidth="1"/>
    <col min="13" max="13" width="12.42578125" customWidth="1"/>
    <col min="14" max="14" width="13.42578125" customWidth="1"/>
    <col min="16" max="16" width="12.7109375" customWidth="1"/>
    <col min="17" max="17" width="11.42578125" customWidth="1"/>
  </cols>
  <sheetData>
    <row r="1" spans="1:17" ht="15.75" x14ac:dyDescent="0.25">
      <c r="A1" s="21" t="s">
        <v>25</v>
      </c>
    </row>
    <row r="2" spans="1:17" ht="15.75" x14ac:dyDescent="0.25">
      <c r="A2" s="22">
        <v>25925236</v>
      </c>
      <c r="B2" s="23"/>
    </row>
    <row r="3" spans="1:17" ht="15.75" x14ac:dyDescent="0.25">
      <c r="A3" s="24" t="s">
        <v>26</v>
      </c>
    </row>
    <row r="4" spans="1:17" ht="15.75" x14ac:dyDescent="0.25">
      <c r="A4" s="25"/>
    </row>
    <row r="5" spans="1:17" ht="15.75" x14ac:dyDescent="0.25">
      <c r="A5" s="26" t="s">
        <v>27</v>
      </c>
      <c r="D5" s="4"/>
    </row>
    <row r="7" spans="1:17" ht="18.75" x14ac:dyDescent="0.3">
      <c r="A7" s="14" t="s">
        <v>0</v>
      </c>
      <c r="B7" s="14" t="s">
        <v>1</v>
      </c>
      <c r="C7" s="14" t="s">
        <v>2</v>
      </c>
      <c r="D7" s="15" t="s">
        <v>3</v>
      </c>
      <c r="E7" s="16"/>
      <c r="F7" s="16"/>
      <c r="G7" s="16"/>
      <c r="H7" s="16"/>
      <c r="I7" s="16"/>
      <c r="J7" s="16"/>
      <c r="K7" s="16"/>
      <c r="L7" s="12" t="s">
        <v>24</v>
      </c>
      <c r="M7" s="12"/>
      <c r="N7" s="12"/>
      <c r="O7" s="12"/>
      <c r="P7" s="12"/>
      <c r="Q7" s="13"/>
    </row>
    <row r="8" spans="1:17" ht="63" x14ac:dyDescent="0.25">
      <c r="A8" s="17"/>
      <c r="B8" s="14"/>
      <c r="C8" s="14"/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9</v>
      </c>
      <c r="J8" s="18" t="s">
        <v>22</v>
      </c>
      <c r="K8" s="19" t="s">
        <v>15</v>
      </c>
      <c r="L8" s="7" t="s">
        <v>16</v>
      </c>
      <c r="M8" s="6" t="s">
        <v>17</v>
      </c>
      <c r="N8" s="8" t="s">
        <v>18</v>
      </c>
      <c r="O8" s="6" t="s">
        <v>19</v>
      </c>
      <c r="P8" s="9" t="s">
        <v>20</v>
      </c>
      <c r="Q8" s="9" t="s">
        <v>21</v>
      </c>
    </row>
    <row r="9" spans="1:17" ht="39.75" customHeight="1" x14ac:dyDescent="0.25">
      <c r="A9" s="20">
        <v>16</v>
      </c>
      <c r="B9" s="1" t="s">
        <v>10</v>
      </c>
      <c r="C9" s="2" t="s">
        <v>11</v>
      </c>
      <c r="D9" s="5">
        <v>20</v>
      </c>
      <c r="E9" s="5">
        <f>22471.3-1174.64+11235.66-587.32</f>
        <v>31945</v>
      </c>
      <c r="F9" s="5">
        <f>608.7-31.82</f>
        <v>576.88</v>
      </c>
      <c r="G9" s="5">
        <f>6741.39-352.39-176.2+3370.7</f>
        <v>9583.5</v>
      </c>
      <c r="H9" s="5">
        <f>6741.39+3370.7</f>
        <v>10112.09</v>
      </c>
      <c r="I9" s="5">
        <f>2313.67+6941.01</f>
        <v>9254.68</v>
      </c>
      <c r="J9" s="5">
        <f>115.85-6.06</f>
        <v>109.78999999999999</v>
      </c>
      <c r="K9" s="11">
        <f>SUM(E9:J9)</f>
        <v>61581.94</v>
      </c>
      <c r="L9" s="6">
        <f>7986.31+3098.44</f>
        <v>11084.75</v>
      </c>
      <c r="M9" s="6">
        <v>523.27</v>
      </c>
      <c r="N9" s="6">
        <f>2218.42+860.68</f>
        <v>3079.1</v>
      </c>
      <c r="O9" s="6">
        <v>13600</v>
      </c>
      <c r="P9" s="10">
        <f>L9+M9+N9+O9</f>
        <v>28287.120000000003</v>
      </c>
      <c r="Q9" s="11">
        <f>K9-P9</f>
        <v>33294.82</v>
      </c>
    </row>
    <row r="10" spans="1:17" ht="30" x14ac:dyDescent="0.25">
      <c r="A10" s="20">
        <v>21</v>
      </c>
      <c r="B10" s="1" t="s">
        <v>12</v>
      </c>
      <c r="C10" s="1" t="s">
        <v>13</v>
      </c>
      <c r="D10" s="3">
        <v>21</v>
      </c>
      <c r="E10" s="3">
        <f>22415.22+11207.61</f>
        <v>33622.83</v>
      </c>
      <c r="F10" s="3">
        <v>730.43</v>
      </c>
      <c r="G10" s="3">
        <f>6724.57+3362.28</f>
        <v>10086.85</v>
      </c>
      <c r="H10" s="3">
        <f>5603.81+2801.9</f>
        <v>8405.7100000000009</v>
      </c>
      <c r="I10" s="3">
        <v>3452.97</v>
      </c>
      <c r="J10" s="3">
        <v>121.64</v>
      </c>
      <c r="K10" s="11">
        <f>SUM(E10:J10)</f>
        <v>56420.43</v>
      </c>
      <c r="L10" s="6">
        <f>7028.76+3126.92</f>
        <v>10155.68</v>
      </c>
      <c r="M10" s="6">
        <v>564.20000000000005</v>
      </c>
      <c r="N10" s="6">
        <f>1952.43+868.59</f>
        <v>2821.02</v>
      </c>
      <c r="O10" s="6">
        <v>13000</v>
      </c>
      <c r="P10" s="10">
        <f t="shared" ref="P10" si="0">L10+M10+N10+O10</f>
        <v>26540.9</v>
      </c>
      <c r="Q10" s="11">
        <f t="shared" ref="Q10:Q12" si="1">K10-P10</f>
        <v>29879.53</v>
      </c>
    </row>
    <row r="11" spans="1:17" ht="30" x14ac:dyDescent="0.25">
      <c r="A11" s="20">
        <v>34</v>
      </c>
      <c r="B11" s="1" t="s">
        <v>14</v>
      </c>
      <c r="C11" s="1" t="s">
        <v>13</v>
      </c>
      <c r="D11" s="3">
        <v>23</v>
      </c>
      <c r="E11" s="3">
        <f>24550+12275</f>
        <v>36825</v>
      </c>
      <c r="F11" s="3">
        <v>700</v>
      </c>
      <c r="G11" s="3">
        <f>7365+3682.5</f>
        <v>11047.5</v>
      </c>
      <c r="H11" s="3">
        <f>6137.5+3068.75</f>
        <v>9206.25</v>
      </c>
      <c r="I11" s="3">
        <v>0</v>
      </c>
      <c r="J11" s="3">
        <v>133.22999999999999</v>
      </c>
      <c r="K11" s="11">
        <f>SUM(E11:J11)</f>
        <v>57911.98</v>
      </c>
      <c r="L11" s="6">
        <f>6999.43+3424.73</f>
        <v>10424.16</v>
      </c>
      <c r="M11" s="6">
        <v>579.12</v>
      </c>
      <c r="N11" s="6">
        <f>1944.29+951.31</f>
        <v>2895.6</v>
      </c>
      <c r="O11" s="6">
        <v>13000</v>
      </c>
      <c r="P11" s="10">
        <f>L11+M11+N11+O11</f>
        <v>26898.880000000001</v>
      </c>
      <c r="Q11" s="11">
        <f t="shared" si="1"/>
        <v>31013.100000000002</v>
      </c>
    </row>
    <row r="12" spans="1:17" ht="30.75" customHeight="1" x14ac:dyDescent="0.25">
      <c r="A12" s="6">
        <v>4</v>
      </c>
      <c r="B12" s="6" t="s">
        <v>23</v>
      </c>
      <c r="C12" s="7" t="s">
        <v>13</v>
      </c>
      <c r="D12" s="6">
        <v>23</v>
      </c>
      <c r="E12" s="6">
        <v>36825</v>
      </c>
      <c r="F12" s="6">
        <v>600</v>
      </c>
      <c r="G12" s="6">
        <f>3437+1718.5</f>
        <v>5155.5</v>
      </c>
      <c r="H12" s="6">
        <f>6137.5+3068.75</f>
        <v>9206.25</v>
      </c>
      <c r="I12" s="6"/>
      <c r="J12" s="6">
        <v>133.22999999999999</v>
      </c>
      <c r="K12" s="11">
        <f>SUM(E12:J12)</f>
        <v>51919.98</v>
      </c>
      <c r="L12" s="6">
        <f>6274.39+3071.21</f>
        <v>9345.6</v>
      </c>
      <c r="M12" s="6">
        <v>519.20000000000005</v>
      </c>
      <c r="N12" s="6">
        <f>1742.89+853.11</f>
        <v>2596</v>
      </c>
      <c r="O12" s="6">
        <v>11000</v>
      </c>
      <c r="P12" s="10">
        <f>L12+M12+N12+O12</f>
        <v>23460.800000000003</v>
      </c>
      <c r="Q12" s="11">
        <f t="shared" si="1"/>
        <v>28459.18</v>
      </c>
    </row>
  </sheetData>
  <mergeCells count="6">
    <mergeCell ref="L7:Q7"/>
    <mergeCell ref="A2:B2"/>
    <mergeCell ref="D7:K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2025-11-17T12:09:52Z</dcterms:modified>
</cp:coreProperties>
</file>