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пень 23 " sheetId="1" r:id="rId1"/>
    <sheet name="червень 23 " sheetId="2" r:id="rId2"/>
    <sheet name="травень 23" sheetId="3" r:id="rId3"/>
    <sheet name="квітень 23" sheetId="4" r:id="rId4"/>
    <sheet name="березень 23" sheetId="5" r:id="rId5"/>
    <sheet name="лютий 23" sheetId="6" r:id="rId6"/>
    <sheet name="січень23" sheetId="7" r:id="rId7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<sst xmlns="http://schemas.openxmlformats.org/spreadsheetml/2006/main" count="343" uniqueCount="41">
  <si>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</si>
  <si>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</si>
  <si>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</si>
  <si>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</si>
  <si>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</si>
  <si>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</si>
  <si>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</si>
  <si>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</si>
  <si>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</si>
  <si>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</si>
  <si>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</si>
  <si>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</si>
  <si>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</si>
  <si>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</si>
  <si>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</si>
  <si>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</si>
  <si>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</si>
  <si>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</si>
  <si>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Стебницький Володимир Миронович</t>
  </si>
  <si>
    <t>начальник управління</t>
  </si>
  <si>
    <t>ранг</t>
  </si>
  <si>
    <t>сума</t>
  </si>
  <si>
    <t>надбавка за інтен -сивність</t>
  </si>
  <si>
    <t xml:space="preserve">Премія </t>
  </si>
  <si>
    <t>ГД</t>
  </si>
  <si>
    <t>заступник начальника управління - начальник відділу</t>
  </si>
  <si>
    <t>таєм -ність</t>
  </si>
  <si>
    <t>Семків               Віталій Петрович</t>
  </si>
  <si>
    <t>відпускн</t>
  </si>
  <si>
    <t>лікарн</t>
  </si>
  <si>
    <t xml:space="preserve">           Управління з питань цивільного захисту обласної державної адміністрації </t>
  </si>
  <si>
    <t>квітень</t>
  </si>
  <si>
    <t xml:space="preserve">       за січень 2023 рік</t>
  </si>
  <si>
    <t>Проф.  Внески</t>
  </si>
  <si>
    <t xml:space="preserve">       за лютий 2023 рік</t>
  </si>
  <si>
    <t xml:space="preserve">       за березень 2023 рік</t>
  </si>
  <si>
    <t xml:space="preserve">       за квітень 2023 рік</t>
  </si>
  <si>
    <t xml:space="preserve">       за травень 2023 рік</t>
  </si>
  <si>
    <t>червень</t>
  </si>
  <si>
    <t xml:space="preserve">       за червень 2023 рік</t>
  </si>
  <si>
    <t xml:space="preserve">       за липень 2023 рік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</si>
</sst>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ill="1" applyBorder="1" applyAlignment="1">
      <alignment horizontal="left" vertical="top" wrapText="1"/>
    </xf>
    <xf numFmtId="0" fontId="0" fillId="33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/>
    </xf>
    <xf numFmtId="2" fontId="6" fillId="0" borderId="25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40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21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21</v>
      </c>
      <c r="F13" s="35">
        <v>9800</v>
      </c>
      <c r="G13" s="35">
        <v>500</v>
      </c>
      <c r="H13" s="35">
        <v>4900</v>
      </c>
      <c r="I13" s="35">
        <v>1960</v>
      </c>
      <c r="J13" s="35">
        <v>1470</v>
      </c>
      <c r="K13" s="35">
        <v>1960</v>
      </c>
      <c r="L13" s="35">
        <v>19748.48</v>
      </c>
      <c r="M13" s="35">
        <v>20968.2</v>
      </c>
      <c r="N13" s="35"/>
      <c r="O13" s="35"/>
      <c r="P13" s="35">
        <f>SUM(F13:O13)</f>
        <v>61306.67999999999</v>
      </c>
      <c r="Q13" s="35">
        <v>6000</v>
      </c>
      <c r="R13" s="35">
        <f>P13*0.18</f>
        <v>11035.202399999998</v>
      </c>
      <c r="S13" s="35">
        <f>P13*0.015</f>
        <v>919.6001999999999</v>
      </c>
      <c r="T13" s="35">
        <f>P13*0.01</f>
        <v>613.0668</v>
      </c>
      <c r="U13" s="35">
        <f>Q13+R13+S13+T13</f>
        <v>18567.8694</v>
      </c>
      <c r="V13" s="35">
        <f>P13-U13</f>
        <v>42738.8106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6440</v>
      </c>
      <c r="J14" s="33">
        <f t="shared" si="0"/>
        <v>3150</v>
      </c>
      <c r="K14" s="33">
        <f t="shared" si="0"/>
        <v>1960</v>
      </c>
      <c r="L14" s="33">
        <f t="shared" si="0"/>
        <v>19748.48</v>
      </c>
      <c r="M14" s="33">
        <f t="shared" si="0"/>
        <v>20968.2</v>
      </c>
      <c r="N14" s="33">
        <f t="shared" si="0"/>
        <v>0</v>
      </c>
      <c r="O14" s="33">
        <f t="shared" si="0"/>
        <v>0</v>
      </c>
      <c r="P14" s="33">
        <f t="shared" si="0"/>
        <v>85066.68</v>
      </c>
      <c r="Q14" s="33">
        <f t="shared" si="0"/>
        <v>13000</v>
      </c>
      <c r="R14" s="33">
        <f t="shared" si="0"/>
        <v>15312.002399999998</v>
      </c>
      <c r="S14" s="33">
        <f t="shared" si="0"/>
        <v>1276.0002</v>
      </c>
      <c r="T14" s="33">
        <f t="shared" si="0"/>
        <v>850.6668</v>
      </c>
      <c r="U14" s="33">
        <f t="shared" si="0"/>
        <v>30438.6694</v>
      </c>
      <c r="V14" s="33">
        <f t="shared" si="0"/>
        <v>54628.010599999994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39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38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2240</v>
      </c>
      <c r="J12" s="35">
        <v>1680</v>
      </c>
      <c r="K12" s="35"/>
      <c r="L12" s="35"/>
      <c r="M12" s="35"/>
      <c r="N12" s="35">
        <v>65</v>
      </c>
      <c r="O12" s="35"/>
      <c r="P12" s="35">
        <f>SUM(F12:O12)</f>
        <v>21585</v>
      </c>
      <c r="Q12" s="36">
        <v>7000</v>
      </c>
      <c r="R12" s="35">
        <f>P12*0.18</f>
        <v>3885.2999999999997</v>
      </c>
      <c r="S12" s="35">
        <f>P12*0.015</f>
        <v>323.775</v>
      </c>
      <c r="T12" s="35">
        <v>215.2</v>
      </c>
      <c r="U12" s="35">
        <f>Q12+R12+S12+T12</f>
        <v>11424.275</v>
      </c>
      <c r="V12" s="35">
        <f>P12-U12</f>
        <v>10160.725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2236.96</v>
      </c>
      <c r="J13" s="35">
        <v>1470</v>
      </c>
      <c r="K13" s="35"/>
      <c r="L13" s="35"/>
      <c r="M13" s="35"/>
      <c r="N13" s="35"/>
      <c r="O13" s="35"/>
      <c r="P13" s="35">
        <f>SUM(F13:O13)</f>
        <v>18906.96</v>
      </c>
      <c r="Q13" s="35">
        <v>6000</v>
      </c>
      <c r="R13" s="35">
        <f>P13*0.18</f>
        <v>3403.2527999999998</v>
      </c>
      <c r="S13" s="35">
        <f>P13*0.015</f>
        <v>283.6044</v>
      </c>
      <c r="T13" s="35">
        <v>189.07</v>
      </c>
      <c r="U13" s="35">
        <f>Q13+R13+S13+T13</f>
        <v>9875.9272</v>
      </c>
      <c r="V13" s="35">
        <f>P13-U13</f>
        <v>9031.032799999999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4476.96</v>
      </c>
      <c r="J14" s="33">
        <f t="shared" si="0"/>
        <v>3150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65</v>
      </c>
      <c r="O14" s="33">
        <f t="shared" si="0"/>
        <v>0</v>
      </c>
      <c r="P14" s="33">
        <f t="shared" si="0"/>
        <v>40491.96</v>
      </c>
      <c r="Q14" s="33">
        <f t="shared" si="0"/>
        <v>13000</v>
      </c>
      <c r="R14" s="33">
        <f t="shared" si="0"/>
        <v>7288.5527999999995</v>
      </c>
      <c r="S14" s="33">
        <f t="shared" si="0"/>
        <v>607.3794</v>
      </c>
      <c r="T14" s="33">
        <f t="shared" si="0"/>
        <v>404.27</v>
      </c>
      <c r="U14" s="33">
        <f t="shared" si="0"/>
        <v>21300.2022</v>
      </c>
      <c r="V14" s="33">
        <f t="shared" si="0"/>
        <v>19191.7578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3" sqref="V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37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16</v>
      </c>
      <c r="F12" s="35">
        <v>7791.3</v>
      </c>
      <c r="G12" s="35">
        <v>556.52</v>
      </c>
      <c r="H12" s="35">
        <v>3895.65</v>
      </c>
      <c r="I12" s="35">
        <v>3895.65</v>
      </c>
      <c r="J12" s="35">
        <v>1168.7</v>
      </c>
      <c r="K12" s="35"/>
      <c r="L12" s="35"/>
      <c r="M12" s="35"/>
      <c r="N12" s="35">
        <v>5397.95</v>
      </c>
      <c r="O12" s="35"/>
      <c r="P12" s="35">
        <f>SUM(F12:O12)</f>
        <v>22705.77</v>
      </c>
      <c r="Q12" s="36">
        <v>7000</v>
      </c>
      <c r="R12" s="35">
        <f>P12*0.18</f>
        <v>4087.0386</v>
      </c>
      <c r="S12" s="35">
        <f>P12*0.015</f>
        <v>340.58655</v>
      </c>
      <c r="T12" s="35">
        <v>173.08</v>
      </c>
      <c r="U12" s="35">
        <f>Q12+R12+S12+T12</f>
        <v>11600.70515</v>
      </c>
      <c r="V12" s="35">
        <f>P12-U12</f>
        <v>11105.06485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13</v>
      </c>
      <c r="F13" s="35">
        <v>5539.13</v>
      </c>
      <c r="G13" s="35">
        <v>282.61</v>
      </c>
      <c r="H13" s="35">
        <v>2769.57</v>
      </c>
      <c r="I13" s="35">
        <v>1384.78</v>
      </c>
      <c r="J13" s="35">
        <v>830.87</v>
      </c>
      <c r="K13" s="35"/>
      <c r="L13" s="35"/>
      <c r="M13" s="35">
        <v>9741.06</v>
      </c>
      <c r="N13" s="35"/>
      <c r="O13" s="35"/>
      <c r="P13" s="35">
        <f>SUM(F13:O13)</f>
        <v>20548.02</v>
      </c>
      <c r="Q13" s="35">
        <v>8500</v>
      </c>
      <c r="R13" s="35">
        <f>P13*0.18</f>
        <v>3698.6436</v>
      </c>
      <c r="S13" s="35">
        <f>P13*0.015</f>
        <v>308.2203</v>
      </c>
      <c r="T13" s="35">
        <v>205.48</v>
      </c>
      <c r="U13" s="35">
        <f>Q13+R13+S13+T13</f>
        <v>12712.3439</v>
      </c>
      <c r="V13" s="35">
        <f>P13-U13</f>
        <v>7835.676100000001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13330.43</v>
      </c>
      <c r="G14" s="33">
        <f t="shared" si="0"/>
        <v>839.13</v>
      </c>
      <c r="H14" s="33">
        <f t="shared" si="0"/>
        <v>6665.22</v>
      </c>
      <c r="I14" s="33">
        <f t="shared" si="0"/>
        <v>5280.43</v>
      </c>
      <c r="J14" s="33">
        <f t="shared" si="0"/>
        <v>1999.5700000000002</v>
      </c>
      <c r="K14" s="33">
        <f t="shared" si="0"/>
        <v>0</v>
      </c>
      <c r="L14" s="33">
        <f t="shared" si="0"/>
        <v>0</v>
      </c>
      <c r="M14" s="33">
        <f t="shared" si="0"/>
        <v>9741.06</v>
      </c>
      <c r="N14" s="33">
        <f t="shared" si="0"/>
        <v>5397.95</v>
      </c>
      <c r="O14" s="33">
        <f t="shared" si="0"/>
        <v>0</v>
      </c>
      <c r="P14" s="33">
        <f t="shared" si="0"/>
        <v>43253.79</v>
      </c>
      <c r="Q14" s="33">
        <f t="shared" si="0"/>
        <v>15500</v>
      </c>
      <c r="R14" s="33">
        <f t="shared" si="0"/>
        <v>7785.682199999999</v>
      </c>
      <c r="S14" s="33">
        <f t="shared" si="0"/>
        <v>648.8068499999999</v>
      </c>
      <c r="T14" s="33">
        <f t="shared" si="0"/>
        <v>378.56</v>
      </c>
      <c r="U14" s="33">
        <f t="shared" si="0"/>
        <v>24313.04905</v>
      </c>
      <c r="V14" s="33">
        <f t="shared" si="0"/>
        <v>18940.74095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36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/>
      <c r="L12" s="35"/>
      <c r="M12" s="35"/>
      <c r="N12" s="35"/>
      <c r="O12" s="35"/>
      <c r="P12" s="35">
        <f>SUM(F12:O12)</f>
        <v>23760</v>
      </c>
      <c r="Q12" s="36">
        <v>7000</v>
      </c>
      <c r="R12" s="35">
        <f>P12*0.18</f>
        <v>4276.8</v>
      </c>
      <c r="S12" s="35">
        <f>P12*0.015</f>
        <v>356.4</v>
      </c>
      <c r="T12" s="35">
        <f>P12*0.01</f>
        <v>237.6</v>
      </c>
      <c r="U12" s="35">
        <f>Q12+R12+S12+T12</f>
        <v>11870.8</v>
      </c>
      <c r="V12" s="35">
        <f>P12-U12</f>
        <v>11889.2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9</v>
      </c>
      <c r="F13" s="35">
        <v>4410</v>
      </c>
      <c r="G13" s="35">
        <v>225</v>
      </c>
      <c r="H13" s="35">
        <v>2205</v>
      </c>
      <c r="I13" s="35">
        <v>1323</v>
      </c>
      <c r="J13" s="35">
        <v>661.5</v>
      </c>
      <c r="K13" s="35"/>
      <c r="L13" s="35"/>
      <c r="M13" s="35"/>
      <c r="N13" s="35">
        <v>16831.29</v>
      </c>
      <c r="O13" s="35"/>
      <c r="P13" s="35">
        <f>SUM(F13:O13)</f>
        <v>25655.79</v>
      </c>
      <c r="Q13" s="35"/>
      <c r="R13" s="35">
        <f>P13*0.18</f>
        <v>4618.0422</v>
      </c>
      <c r="S13" s="35">
        <f>P13*0.015</f>
        <v>384.83685</v>
      </c>
      <c r="T13" s="35">
        <v>88.25</v>
      </c>
      <c r="U13" s="35">
        <f>Q13+R13+S13+T13</f>
        <v>5091.12905</v>
      </c>
      <c r="V13" s="35">
        <f>P13-U13</f>
        <v>20564.66095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15610</v>
      </c>
      <c r="G14" s="33">
        <f t="shared" si="0"/>
        <v>1025</v>
      </c>
      <c r="H14" s="33">
        <f t="shared" si="0"/>
        <v>7805</v>
      </c>
      <c r="I14" s="33">
        <f t="shared" si="0"/>
        <v>5803</v>
      </c>
      <c r="J14" s="33">
        <f t="shared" si="0"/>
        <v>2341.5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16831.29</v>
      </c>
      <c r="O14" s="33">
        <f t="shared" si="0"/>
        <v>0</v>
      </c>
      <c r="P14" s="33">
        <f t="shared" si="0"/>
        <v>49415.79</v>
      </c>
      <c r="Q14" s="33">
        <f t="shared" si="0"/>
        <v>7000</v>
      </c>
      <c r="R14" s="33">
        <f t="shared" si="0"/>
        <v>8894.8422</v>
      </c>
      <c r="S14" s="33">
        <f t="shared" si="0"/>
        <v>741.23685</v>
      </c>
      <c r="T14" s="33">
        <f t="shared" si="0"/>
        <v>325.85</v>
      </c>
      <c r="U14" s="33">
        <f t="shared" si="0"/>
        <v>16961.92905</v>
      </c>
      <c r="V14" s="33">
        <f t="shared" si="0"/>
        <v>32453.860950000002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35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23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19</v>
      </c>
      <c r="F13" s="35">
        <v>8095.65</v>
      </c>
      <c r="G13" s="35">
        <v>413.04</v>
      </c>
      <c r="H13" s="35">
        <v>4047.83</v>
      </c>
      <c r="I13" s="35">
        <v>4047.83</v>
      </c>
      <c r="J13" s="35">
        <v>1214.35</v>
      </c>
      <c r="K13" s="35"/>
      <c r="L13" s="35"/>
      <c r="M13" s="35"/>
      <c r="N13" s="35"/>
      <c r="O13" s="35"/>
      <c r="P13" s="35">
        <f>SUM(F13:O13)</f>
        <v>17818.699999999997</v>
      </c>
      <c r="Q13" s="35">
        <v>6000</v>
      </c>
      <c r="R13" s="35">
        <f>P13*0.18</f>
        <v>3207.3659999999995</v>
      </c>
      <c r="S13" s="35">
        <f>P13*0.015</f>
        <v>267.28049999999996</v>
      </c>
      <c r="T13" s="35">
        <f>P13*0.01</f>
        <v>178.18699999999998</v>
      </c>
      <c r="U13" s="35">
        <f>Q13+R13+S13+T13</f>
        <v>9652.8335</v>
      </c>
      <c r="V13" s="35">
        <f>P13-U13</f>
        <v>8165.866499999996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19295.65</v>
      </c>
      <c r="G14" s="33">
        <f t="shared" si="0"/>
        <v>1213.04</v>
      </c>
      <c r="H14" s="33">
        <f t="shared" si="0"/>
        <v>9647.83</v>
      </c>
      <c r="I14" s="33">
        <f t="shared" si="0"/>
        <v>8527.83</v>
      </c>
      <c r="J14" s="33">
        <f t="shared" si="0"/>
        <v>2894.35</v>
      </c>
      <c r="K14" s="33">
        <f t="shared" si="0"/>
        <v>3360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44938.7</v>
      </c>
      <c r="Q14" s="33">
        <f t="shared" si="0"/>
        <v>13000</v>
      </c>
      <c r="R14" s="33">
        <f t="shared" si="0"/>
        <v>8088.9659999999985</v>
      </c>
      <c r="S14" s="33">
        <f t="shared" si="0"/>
        <v>674.0805</v>
      </c>
      <c r="T14" s="33">
        <f t="shared" si="0"/>
        <v>449.38699999999994</v>
      </c>
      <c r="U14" s="33">
        <f t="shared" si="0"/>
        <v>22212.4335</v>
      </c>
      <c r="V14" s="33">
        <f t="shared" si="0"/>
        <v>22726.266499999998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X13" sqref="X13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34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20</v>
      </c>
      <c r="F12" s="35">
        <v>11200</v>
      </c>
      <c r="G12" s="35">
        <v>800</v>
      </c>
      <c r="H12" s="35">
        <v>5600</v>
      </c>
      <c r="I12" s="35">
        <v>4480</v>
      </c>
      <c r="J12" s="35">
        <v>1680</v>
      </c>
      <c r="K12" s="35">
        <v>3360</v>
      </c>
      <c r="L12" s="35"/>
      <c r="M12" s="35"/>
      <c r="N12" s="35"/>
      <c r="O12" s="35"/>
      <c r="P12" s="35">
        <f>SUM(F12:O12)</f>
        <v>27120</v>
      </c>
      <c r="Q12" s="36">
        <v>7000</v>
      </c>
      <c r="R12" s="35">
        <f>P12*0.18</f>
        <v>4881.599999999999</v>
      </c>
      <c r="S12" s="35">
        <f>P12*0.015</f>
        <v>406.8</v>
      </c>
      <c r="T12" s="35">
        <f>P12*0.01</f>
        <v>271.2</v>
      </c>
      <c r="U12" s="35">
        <f>Q12+R12+S12+T12</f>
        <v>12559.599999999999</v>
      </c>
      <c r="V12" s="35">
        <f>P12-U12</f>
        <v>14560.400000000001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20</v>
      </c>
      <c r="F13" s="35">
        <v>9800</v>
      </c>
      <c r="G13" s="35">
        <v>500</v>
      </c>
      <c r="H13" s="35">
        <v>4900</v>
      </c>
      <c r="I13" s="35">
        <v>2940</v>
      </c>
      <c r="J13" s="35">
        <v>1470</v>
      </c>
      <c r="K13" s="35">
        <v>2940</v>
      </c>
      <c r="L13" s="35"/>
      <c r="M13" s="35"/>
      <c r="N13" s="35"/>
      <c r="O13" s="35"/>
      <c r="P13" s="35">
        <f>SUM(F13:O13)</f>
        <v>22550</v>
      </c>
      <c r="Q13" s="35">
        <v>6000</v>
      </c>
      <c r="R13" s="35">
        <f>P13*0.18</f>
        <v>4059</v>
      </c>
      <c r="S13" s="35">
        <f>P13*0.015</f>
        <v>338.25</v>
      </c>
      <c r="T13" s="35">
        <f>P13*0.01</f>
        <v>225.5</v>
      </c>
      <c r="U13" s="35">
        <f>Q13+R13+S13+T13</f>
        <v>10622.75</v>
      </c>
      <c r="V13" s="35">
        <f>P13-U13</f>
        <v>11927.25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7420</v>
      </c>
      <c r="J14" s="33">
        <f t="shared" si="0"/>
        <v>3150</v>
      </c>
      <c r="K14" s="33">
        <f t="shared" si="0"/>
        <v>6300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49670</v>
      </c>
      <c r="Q14" s="33">
        <f t="shared" si="0"/>
        <v>13000</v>
      </c>
      <c r="R14" s="33">
        <f t="shared" si="0"/>
        <v>8940.599999999999</v>
      </c>
      <c r="S14" s="33">
        <f t="shared" si="0"/>
        <v>745.05</v>
      </c>
      <c r="T14" s="33">
        <f t="shared" si="0"/>
        <v>496.7</v>
      </c>
      <c r="U14" s="33">
        <f t="shared" si="0"/>
        <v>23182.35</v>
      </c>
      <c r="V14" s="33">
        <f t="shared" si="0"/>
        <v>26487.65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view="pageBreakPreview" zoomScaleSheetLayoutView="100" zoomScalePageLayoutView="0" workbookViewId="0" topLeftCell="A1">
      <selection activeCell="V17" sqref="V17"/>
    </sheetView>
  </sheetViews>
  <sheetFormatPr defaultColWidth="9.00390625" defaultRowHeight="12.75"/>
  <cols>
    <col min="1" max="2" width="4.125" style="0" customWidth="1"/>
    <col min="3" max="3" width="12.625" style="0" customWidth="1"/>
    <col min="4" max="4" width="11.75390625" style="0" customWidth="1"/>
    <col min="5" max="5" width="5.75390625" style="0" customWidth="1"/>
    <col min="6" max="6" width="10.75390625" style="0" customWidth="1"/>
    <col min="7" max="13" width="9.00390625" style="0" bestFit="1" customWidth="1"/>
    <col min="14" max="14" width="9.00390625" style="0" customWidth="1"/>
    <col min="15" max="15" width="2.375" style="0" customWidth="1"/>
    <col min="16" max="17" width="9.625" style="0" bestFit="1" customWidth="1"/>
    <col min="18" max="19" width="9.00390625" style="0" bestFit="1" customWidth="1"/>
    <col min="20" max="20" width="9.00390625" style="0" customWidth="1"/>
    <col min="21" max="22" width="9.625" style="0" customWidth="1"/>
  </cols>
  <sheetData>
    <row r="1" spans="1:7" ht="18.75">
      <c r="A1" s="3"/>
      <c r="B1" s="3"/>
      <c r="C1" s="4">
        <v>1</v>
      </c>
      <c r="D1" s="4"/>
      <c r="E1" s="5"/>
      <c r="F1" s="5"/>
      <c r="G1" s="5"/>
    </row>
    <row r="2" spans="1:8" ht="15.75">
      <c r="A2" s="30" t="s">
        <v>30</v>
      </c>
      <c r="B2" s="30"/>
      <c r="C2" s="31"/>
      <c r="D2" s="31"/>
      <c r="E2" s="25"/>
      <c r="F2" s="25"/>
      <c r="G2" s="25"/>
      <c r="H2" s="23"/>
    </row>
    <row r="3" spans="1:7" ht="12.75">
      <c r="A3" s="37">
        <v>14373087</v>
      </c>
      <c r="B3" s="37"/>
      <c r="C3" s="37"/>
      <c r="D3" s="7"/>
      <c r="E3" s="2"/>
      <c r="F3" s="2"/>
      <c r="G3" s="2"/>
    </row>
    <row r="4" spans="1:11" ht="15.75">
      <c r="A4" s="24"/>
      <c r="B4" s="24"/>
      <c r="C4" s="24"/>
      <c r="D4" s="7"/>
      <c r="E4" s="2"/>
      <c r="F4" s="2"/>
      <c r="G4" s="2"/>
      <c r="I4" s="26" t="s">
        <v>15</v>
      </c>
      <c r="J4" s="26"/>
      <c r="K4" s="26"/>
    </row>
    <row r="5" spans="1:11" ht="15.75">
      <c r="A5" s="24"/>
      <c r="B5" s="24"/>
      <c r="C5" s="24"/>
      <c r="D5" s="7"/>
      <c r="E5" s="2"/>
      <c r="F5" s="2"/>
      <c r="G5" s="2"/>
      <c r="I5" s="26"/>
      <c r="J5" s="26"/>
      <c r="K5" s="26"/>
    </row>
    <row r="6" spans="1:11" ht="15.75">
      <c r="A6" s="24"/>
      <c r="B6" s="24"/>
      <c r="C6" s="24"/>
      <c r="D6" s="7"/>
      <c r="E6" s="2"/>
      <c r="F6" s="2"/>
      <c r="G6" s="2"/>
      <c r="J6" s="32" t="s">
        <v>32</v>
      </c>
      <c r="K6" s="32"/>
    </row>
    <row r="7" spans="1:7" ht="12.75">
      <c r="A7" s="24"/>
      <c r="B7" s="24"/>
      <c r="C7" s="24"/>
      <c r="D7" s="7"/>
      <c r="E7" s="2"/>
      <c r="F7" s="2"/>
      <c r="G7" s="2"/>
    </row>
    <row r="8" spans="1:7" ht="13.5" thickBot="1">
      <c r="A8" s="6"/>
      <c r="B8" s="6"/>
      <c r="C8" s="1"/>
      <c r="D8" s="1"/>
      <c r="E8" s="1"/>
      <c r="F8" s="1"/>
      <c r="G8" s="1"/>
    </row>
    <row r="9" spans="1:22" ht="127.5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17</v>
      </c>
      <c r="G9" s="10" t="s">
        <v>20</v>
      </c>
      <c r="H9" s="10" t="s">
        <v>13</v>
      </c>
      <c r="I9" s="10" t="s">
        <v>22</v>
      </c>
      <c r="J9" s="10" t="s">
        <v>26</v>
      </c>
      <c r="K9" s="10" t="s">
        <v>23</v>
      </c>
      <c r="L9" s="10" t="s">
        <v>24</v>
      </c>
      <c r="M9" s="10" t="s">
        <v>28</v>
      </c>
      <c r="N9" s="10" t="s">
        <v>29</v>
      </c>
      <c r="O9" s="10" t="s">
        <v>7</v>
      </c>
      <c r="P9" s="10" t="s">
        <v>3</v>
      </c>
      <c r="Q9" s="10" t="s">
        <v>4</v>
      </c>
      <c r="R9" s="10" t="s">
        <v>5</v>
      </c>
      <c r="S9" s="10" t="s">
        <v>14</v>
      </c>
      <c r="T9" s="10" t="s">
        <v>33</v>
      </c>
      <c r="U9" s="10" t="s">
        <v>6</v>
      </c>
      <c r="V9" s="9" t="s">
        <v>1</v>
      </c>
    </row>
    <row r="10" spans="1:22" ht="51.75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21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</row>
    <row r="11" spans="1:22" ht="13.5" thickBot="1">
      <c r="A11" s="16"/>
      <c r="B11" s="21"/>
      <c r="C11" s="17" t="s">
        <v>31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41.25" customHeight="1">
      <c r="A12" s="19">
        <v>1</v>
      </c>
      <c r="B12" s="22">
        <v>1</v>
      </c>
      <c r="C12" s="20" t="s">
        <v>18</v>
      </c>
      <c r="D12" s="20" t="s">
        <v>19</v>
      </c>
      <c r="E12" s="34">
        <v>22</v>
      </c>
      <c r="F12" s="35">
        <v>11200</v>
      </c>
      <c r="G12" s="35">
        <v>800</v>
      </c>
      <c r="H12" s="35">
        <v>5600</v>
      </c>
      <c r="I12" s="35">
        <v>3360</v>
      </c>
      <c r="J12" s="35">
        <v>1680</v>
      </c>
      <c r="K12" s="35"/>
      <c r="L12" s="35"/>
      <c r="M12" s="35"/>
      <c r="N12" s="35"/>
      <c r="O12" s="35"/>
      <c r="P12" s="35">
        <f>SUM(F12:O12)</f>
        <v>22640</v>
      </c>
      <c r="Q12" s="36">
        <v>6200</v>
      </c>
      <c r="R12" s="35">
        <f>P12*0.18</f>
        <v>4075.2</v>
      </c>
      <c r="S12" s="35">
        <f>P12*0.015</f>
        <v>339.59999999999997</v>
      </c>
      <c r="T12" s="35">
        <f>P12*0.01</f>
        <v>226.4</v>
      </c>
      <c r="U12" s="35">
        <f>Q12+R12+S12+T12</f>
        <v>10841.2</v>
      </c>
      <c r="V12" s="35">
        <f>P12-U12</f>
        <v>11798.8</v>
      </c>
    </row>
    <row r="13" spans="1:22" ht="64.5" thickBot="1">
      <c r="A13" s="19">
        <v>2</v>
      </c>
      <c r="B13" s="22">
        <v>3</v>
      </c>
      <c r="C13" s="20" t="s">
        <v>27</v>
      </c>
      <c r="D13" s="20" t="s">
        <v>25</v>
      </c>
      <c r="E13" s="34">
        <v>22</v>
      </c>
      <c r="F13" s="35">
        <v>9800</v>
      </c>
      <c r="G13" s="35">
        <v>500</v>
      </c>
      <c r="H13" s="35">
        <v>4900</v>
      </c>
      <c r="I13" s="35">
        <v>0</v>
      </c>
      <c r="J13" s="35">
        <v>534.55</v>
      </c>
      <c r="K13" s="35">
        <v>1960</v>
      </c>
      <c r="L13" s="35"/>
      <c r="M13" s="35"/>
      <c r="N13" s="35"/>
      <c r="O13" s="35"/>
      <c r="P13" s="35">
        <f>SUM(F13:O13)</f>
        <v>17694.55</v>
      </c>
      <c r="Q13" s="35">
        <v>5000</v>
      </c>
      <c r="R13" s="35">
        <f>P13*0.18</f>
        <v>3185.019</v>
      </c>
      <c r="S13" s="35">
        <f>P13*0.015</f>
        <v>265.41825</v>
      </c>
      <c r="T13" s="35">
        <f>P13*0.01</f>
        <v>176.9455</v>
      </c>
      <c r="U13" s="35">
        <f>Q13+R13+S13+T13</f>
        <v>8627.38275</v>
      </c>
      <c r="V13" s="35">
        <f>P13-U13</f>
        <v>9067.167249999999</v>
      </c>
    </row>
    <row r="14" spans="1:22" ht="13.5" thickBot="1">
      <c r="A14" s="27"/>
      <c r="B14" s="28"/>
      <c r="C14" s="38" t="s">
        <v>16</v>
      </c>
      <c r="D14" s="39"/>
      <c r="E14" s="29"/>
      <c r="F14" s="33">
        <f aca="true" t="shared" si="0" ref="F14:V14">SUM(F12:F13)</f>
        <v>21000</v>
      </c>
      <c r="G14" s="33">
        <f t="shared" si="0"/>
        <v>1300</v>
      </c>
      <c r="H14" s="33">
        <f t="shared" si="0"/>
        <v>10500</v>
      </c>
      <c r="I14" s="33">
        <f t="shared" si="0"/>
        <v>3360</v>
      </c>
      <c r="J14" s="33">
        <f t="shared" si="0"/>
        <v>2214.55</v>
      </c>
      <c r="K14" s="33">
        <f t="shared" si="0"/>
        <v>1960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40334.55</v>
      </c>
      <c r="Q14" s="33">
        <f t="shared" si="0"/>
        <v>11200</v>
      </c>
      <c r="R14" s="33">
        <f t="shared" si="0"/>
        <v>7260.218999999999</v>
      </c>
      <c r="S14" s="33">
        <f t="shared" si="0"/>
        <v>605.01825</v>
      </c>
      <c r="T14" s="33">
        <f t="shared" si="0"/>
        <v>403.3455</v>
      </c>
      <c r="U14" s="33">
        <f t="shared" si="0"/>
        <v>19468.58275</v>
      </c>
      <c r="V14" s="33">
        <f t="shared" si="0"/>
        <v>20865.967249999998</v>
      </c>
    </row>
  </sheetData>
  <sheetProtection/>
  <mergeCells count="2">
    <mergeCell ref="A3:C3"/>
    <mergeCell ref="C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PC1</cp:lastModifiedBy>
  <cp:lastPrinted>2023-08-01T13:13:47Z</cp:lastPrinted>
  <dcterms:created xsi:type="dcterms:W3CDTF">2003-05-15T10:58:21Z</dcterms:created>
  <dcterms:modified xsi:type="dcterms:W3CDTF">2023-08-01T13:13:51Z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