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<sst xmlns="http://schemas.openxmlformats.org/spreadsheetml/2006/main" count="43" uniqueCount="30">
  <si>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</si>
  <si>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</si>
  <si>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 СЕРПЕНЬ 2025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</si>
  <si>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</si>
  <si>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</si>
  <si>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</si>
  <si>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</si>
  <si>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</si>
  <si>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</si>
  <si>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</si>
  <si>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</si>
  <si>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</si>
  <si>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</si>
  <si>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Індексація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</si>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</sst>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15" customHeight="true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4"/>
    <col collapsed="false" customWidth="true" hidden="false" outlineLevel="0" max="4" min="4" style="0" width="14.99"/>
    <col collapsed="false" customWidth="true" hidden="false" outlineLevel="0" max="5" min="5" style="0" width="8.28"/>
    <col collapsed="false" customWidth="true" hidden="false" outlineLevel="0" max="6" min="6" style="0" width="11.13"/>
    <col collapsed="false" customWidth="true" hidden="false" outlineLevel="0" max="7" min="7" style="0" width="8.28"/>
    <col collapsed="false" customWidth="true" hidden="false" outlineLevel="0" max="8" min="8" style="0" width="9.85"/>
    <col collapsed="false" customWidth="true" hidden="false" outlineLevel="0" max="9" min="9" style="0" width="10.71"/>
    <col collapsed="false" customWidth="true" hidden="false" outlineLevel="0" max="10" min="10" style="0" width="11.7"/>
    <col collapsed="false" customWidth="true" hidden="false" outlineLevel="0" max="11" min="11" style="0" width="10.71"/>
    <col collapsed="false" customWidth="true" hidden="false" outlineLevel="0" max="12" min="12" style="0" width="10.56"/>
    <col collapsed="false" customWidth="true" hidden="false" outlineLevel="0" max="13" min="13" style="0" width="10.71"/>
    <col collapsed="false" customWidth="true" hidden="false" outlineLevel="0" max="14" min="14" style="0" width="10.56"/>
    <col collapsed="false" customWidth="true" hidden="false" outlineLevel="0" max="15" min="15" style="0" width="8.7"/>
    <col collapsed="false" customWidth="true" hidden="false" outlineLevel="0" max="16" min="16" style="0" width="14.41"/>
    <col collapsed="false" customWidth="true" hidden="false" outlineLevel="0" max="17" min="17" style="0" width="8.7"/>
    <col collapsed="false" customWidth="true" hidden="false" outlineLevel="0" max="18" min="18" style="0" width="10.56"/>
    <col collapsed="false" customWidth="true" hidden="false" outlineLevel="0" max="19" min="19" style="0" width="11.28"/>
    <col collapsed="false" customWidth="true" hidden="false" outlineLevel="0" max="20" min="20" style="0" width="10.99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customFormat="fals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21</v>
      </c>
      <c r="F18" s="40" t="n">
        <v>38763</v>
      </c>
      <c r="G18" s="40" t="n">
        <v>700</v>
      </c>
      <c r="H18" s="40" t="n">
        <f aca="false">F18*30%</f>
        <v>11628.9</v>
      </c>
      <c r="I18" s="40" t="n">
        <f aca="false">F18*10%</f>
        <v>3876.3</v>
      </c>
      <c r="J18" s="40" t="n">
        <f aca="false">F18*30%</f>
        <v>11628.9</v>
      </c>
      <c r="K18" s="40" t="n">
        <v>133.23</v>
      </c>
      <c r="L18" s="40" t="n">
        <v>0</v>
      </c>
      <c r="M18" s="40"/>
      <c r="N18" s="40" t="n">
        <f aca="false">F18+G18+H18+I18+J18+L18+K18</f>
        <v>66730.33</v>
      </c>
      <c r="O18" s="40" t="n">
        <f aca="false">N18*18%</f>
        <v>12011.4594</v>
      </c>
      <c r="P18" s="40" t="n">
        <f aca="false">N18*1%</f>
        <v>667.3033</v>
      </c>
      <c r="Q18" s="40" t="n">
        <f aca="false">N18*5%</f>
        <v>3336.5165</v>
      </c>
      <c r="R18" s="40" t="n">
        <f aca="false">O18+P18+Q18</f>
        <v>16015.2792</v>
      </c>
      <c r="S18" s="40" t="n">
        <v>21000</v>
      </c>
      <c r="T18" s="40" t="n">
        <f aca="false">N18-R18-S18</f>
        <v>29715.0508</v>
      </c>
    </row>
    <row r="19" customFormat="fals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13</v>
      </c>
      <c r="F19" s="40" t="n">
        <v>22796.43</v>
      </c>
      <c r="G19" s="40" t="n">
        <v>495.24</v>
      </c>
      <c r="H19" s="40" t="n">
        <f aca="false">F19*30%</f>
        <v>6838.929</v>
      </c>
      <c r="I19" s="40"/>
      <c r="J19" s="40" t="n">
        <f aca="false">F19*30%</f>
        <v>6838.929</v>
      </c>
      <c r="K19" s="40" t="n">
        <v>82.48</v>
      </c>
      <c r="L19" s="40" t="n">
        <v>23431.28</v>
      </c>
      <c r="M19" s="40"/>
      <c r="N19" s="40" t="n">
        <f aca="false">F19+G19+H19+I19+J19+L19+K19</f>
        <v>60483.288</v>
      </c>
      <c r="O19" s="40" t="n">
        <f aca="false">N19*18%</f>
        <v>10886.99184</v>
      </c>
      <c r="P19" s="40" t="n">
        <f aca="false">N19*1%</f>
        <v>604.83288</v>
      </c>
      <c r="Q19" s="40" t="n">
        <f aca="false">N19*5%</f>
        <v>3024.1644</v>
      </c>
      <c r="R19" s="40" t="n">
        <f aca="false">O19+P19+Q19</f>
        <v>14515.98912</v>
      </c>
      <c r="S19" s="40" t="n">
        <v>31800</v>
      </c>
      <c r="T19" s="40" t="n">
        <f aca="false">N19-R19-S19</f>
        <v>14167.29888</v>
      </c>
    </row>
    <row r="20" customFormat="false" ht="38.45" hidden="false" customHeight="true" outlineLevel="0" collapsed="false">
      <c r="A20" s="41"/>
      <c r="B20" s="42"/>
      <c r="C20" s="43" t="s">
        <v>29</v>
      </c>
      <c r="D20" s="43"/>
      <c r="E20" s="44"/>
      <c r="F20" s="45" t="n">
        <f aca="false">F18+F19</f>
        <v>61559.43</v>
      </c>
      <c r="G20" s="45" t="n">
        <f aca="false">G18+G19</f>
        <v>1195.24</v>
      </c>
      <c r="H20" s="45" t="n">
        <f aca="false">H18+H19</f>
        <v>18467.829</v>
      </c>
      <c r="I20" s="45" t="n">
        <f aca="false">I18+I19</f>
        <v>3876.3</v>
      </c>
      <c r="J20" s="45" t="n">
        <f aca="false">J18+J19</f>
        <v>18467.829</v>
      </c>
      <c r="K20" s="45" t="n">
        <f aca="false">K18+K19</f>
        <v>215.71</v>
      </c>
      <c r="L20" s="45" t="n">
        <f aca="false">L18+L19</f>
        <v>23431.28</v>
      </c>
      <c r="M20" s="45" t="n">
        <f aca="false">M18+M19</f>
        <v>0</v>
      </c>
      <c r="N20" s="45" t="n">
        <f aca="false">N18+N19</f>
        <v>127213.618</v>
      </c>
      <c r="O20" s="45" t="n">
        <f aca="false">O18+O19</f>
        <v>22898.45124</v>
      </c>
      <c r="P20" s="45" t="n">
        <f aca="false">P18+P19</f>
        <v>1272.13618</v>
      </c>
      <c r="Q20" s="45" t="n">
        <f aca="false">Q18+Q19</f>
        <v>6360.6809</v>
      </c>
      <c r="R20" s="45" t="n">
        <f aca="false">R18+R19</f>
        <v>30531.26832</v>
      </c>
      <c r="S20" s="45" t="n">
        <f aca="false">S18+S19</f>
        <v>52800</v>
      </c>
      <c r="T20" s="45" t="n">
        <f aca="false">T18+T19</f>
        <v>43882.34968</v>
      </c>
      <c r="U20" s="27"/>
    </row>
    <row r="23" customFormat="false" ht="13.15" hidden="false" customHeight="true" outlineLevel="0" collapsed="false">
      <c r="H23" s="46"/>
      <c r="I23" s="46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6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2025-09-09T06:53:47Z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