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<sst xmlns="http://schemas.openxmlformats.org/spreadsheetml/2006/main" count="45" uniqueCount="31">
  <si>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</si>
  <si>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</si>
  <si>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ЛИСТОПАД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</si>
  <si>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</si>
  <si>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</si>
  <si>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</si>
  <si>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</si>
  <si>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</si>
  <si>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</si>
  <si>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</si>
  <si>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</si>
  <si>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</si>
  <si>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</si>
  <si>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</si>
  <si>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</si>
  <si>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Індексація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</si>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</sst>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D10" colorId="64" zoomScale="100" zoomScaleNormal="100" zoomScalePageLayoutView="100" workbookViewId="0">
      <selection pane="topLeft" activeCell="T19" activeCellId="0" sqref="T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9.13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98"/>
    <col collapsed="false" customWidth="true" hidden="false" outlineLevel="0" max="14" min="14" style="0" width="10.69"/>
    <col collapsed="false" customWidth="true" hidden="false" outlineLevel="0" max="15" min="15" style="0" width="10.55"/>
    <col collapsed="false" customWidth="true" hidden="false" outlineLevel="0" max="16" min="16" style="0" width="8.69"/>
    <col collapsed="false" customWidth="true" hidden="false" outlineLevel="0" max="17" min="17" style="0" width="7.27"/>
    <col collapsed="false" customWidth="true" hidden="false" outlineLevel="0" max="18" min="18" style="0" width="8.69"/>
    <col collapsed="false" customWidth="true" hidden="false" outlineLevel="0" max="19" min="19" style="0" width="10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Q1" s="1"/>
    </row>
    <row r="2" customFormat="false" ht="13.15" hidden="false" customHeight="true" outlineLevel="0" collapsed="false">
      <c r="Q2" s="1"/>
    </row>
    <row r="3" customFormat="false" ht="13.15" hidden="false" customHeight="true" outlineLevel="0" collapsed="false">
      <c r="Q3" s="1"/>
    </row>
    <row r="4" customFormat="false" ht="13.15" hidden="false" customHeight="true" outlineLevel="0" collapsed="false">
      <c r="Q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Q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Q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Q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  <c r="M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J10" s="16" t="s">
        <v>1</v>
      </c>
      <c r="K10" s="16"/>
      <c r="L10" s="16"/>
      <c r="M10" s="16"/>
      <c r="N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J11" s="16"/>
      <c r="K11" s="16"/>
      <c r="L11" s="16"/>
      <c r="M11" s="16"/>
      <c r="N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K12" s="17" t="s">
        <v>2</v>
      </c>
      <c r="L12" s="17"/>
      <c r="M12" s="17"/>
      <c r="N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42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6" t="s">
        <v>15</v>
      </c>
      <c r="N15" s="26" t="s">
        <v>16</v>
      </c>
      <c r="O15" s="27" t="s">
        <v>17</v>
      </c>
      <c r="P15" s="25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2" t="s">
        <v>23</v>
      </c>
      <c r="V15" s="28"/>
    </row>
    <row r="16" customFormat="false" ht="13.9" hidden="false" customHeight="true" outlineLevel="0" collapsed="false">
      <c r="A16" s="29"/>
      <c r="B16" s="30"/>
      <c r="C16" s="31"/>
      <c r="D16" s="31"/>
      <c r="E16" s="31" t="s">
        <v>24</v>
      </c>
      <c r="F16" s="31" t="s">
        <v>25</v>
      </c>
      <c r="G16" s="31" t="s">
        <v>25</v>
      </c>
      <c r="H16" s="31" t="s">
        <v>25</v>
      </c>
      <c r="I16" s="31" t="s">
        <v>25</v>
      </c>
      <c r="J16" s="31" t="s">
        <v>25</v>
      </c>
      <c r="K16" s="31" t="s">
        <v>25</v>
      </c>
      <c r="L16" s="31" t="s">
        <v>25</v>
      </c>
      <c r="M16" s="31" t="s">
        <v>25</v>
      </c>
      <c r="N16" s="31" t="s">
        <v>25</v>
      </c>
      <c r="O16" s="31" t="s">
        <v>25</v>
      </c>
      <c r="P16" s="31" t="s">
        <v>25</v>
      </c>
      <c r="Q16" s="31" t="s">
        <v>25</v>
      </c>
      <c r="R16" s="31" t="s">
        <v>25</v>
      </c>
      <c r="S16" s="31" t="s">
        <v>25</v>
      </c>
      <c r="T16" s="31" t="s">
        <v>25</v>
      </c>
      <c r="U16" s="31"/>
      <c r="V16" s="28"/>
    </row>
    <row r="17" customFormat="false" ht="15.75" hidden="false" customHeight="true" outlineLevel="0" collapsed="false">
      <c r="A17" s="32"/>
      <c r="B17" s="3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</row>
    <row r="18" s="42" customFormat="true" ht="43.9" hidden="false" customHeight="true" outlineLevel="0" collapsed="false">
      <c r="A18" s="37" t="n">
        <v>1</v>
      </c>
      <c r="B18" s="38" t="n">
        <v>27</v>
      </c>
      <c r="C18" s="39" t="s">
        <v>26</v>
      </c>
      <c r="D18" s="39" t="s">
        <v>27</v>
      </c>
      <c r="E18" s="40" t="n">
        <v>23</v>
      </c>
      <c r="F18" s="41" t="n">
        <v>38763</v>
      </c>
      <c r="G18" s="41" t="n">
        <v>700</v>
      </c>
      <c r="H18" s="41" t="n">
        <v>11628.9</v>
      </c>
      <c r="I18" s="41" t="n">
        <v>3876.3</v>
      </c>
      <c r="J18" s="41" t="n">
        <v>23257.8</v>
      </c>
      <c r="K18" s="41"/>
      <c r="L18" s="41" t="n">
        <v>0</v>
      </c>
      <c r="M18" s="41" t="n">
        <v>109.01</v>
      </c>
      <c r="N18" s="41"/>
      <c r="O18" s="41" t="n">
        <f aca="false">F18+G18+H18+I18+J18+L18+N18+M18</f>
        <v>78335.01</v>
      </c>
      <c r="P18" s="41" t="n">
        <f aca="false">O18*18%</f>
        <v>14100.3018</v>
      </c>
      <c r="Q18" s="41" t="n">
        <f aca="false">O18*1%</f>
        <v>783.3501</v>
      </c>
      <c r="R18" s="41" t="n">
        <f aca="false">O18*1.5%</f>
        <v>1175.02515</v>
      </c>
      <c r="S18" s="41" t="n">
        <f aca="false">P18+Q18+R18</f>
        <v>16058.67705</v>
      </c>
      <c r="T18" s="41" t="n">
        <v>20800</v>
      </c>
      <c r="U18" s="41" t="n">
        <f aca="false">O18-S18-T18</f>
        <v>41476.33295</v>
      </c>
    </row>
    <row r="19" s="42" customFormat="true" ht="66" hidden="false" customHeight="true" outlineLevel="0" collapsed="false">
      <c r="A19" s="37" t="n">
        <v>2</v>
      </c>
      <c r="B19" s="38" t="n">
        <v>28</v>
      </c>
      <c r="C19" s="39" t="s">
        <v>28</v>
      </c>
      <c r="D19" s="39" t="s">
        <v>29</v>
      </c>
      <c r="E19" s="40" t="n">
        <v>10</v>
      </c>
      <c r="F19" s="41" t="n">
        <v>17535.71</v>
      </c>
      <c r="G19" s="41" t="n">
        <v>380.95</v>
      </c>
      <c r="H19" s="41" t="n">
        <v>5260.71</v>
      </c>
      <c r="I19" s="41"/>
      <c r="J19" s="41" t="n">
        <v>13151.78</v>
      </c>
      <c r="K19" s="41"/>
      <c r="L19" s="41" t="n">
        <v>0</v>
      </c>
      <c r="M19" s="41" t="n">
        <v>51.9</v>
      </c>
      <c r="N19" s="41"/>
      <c r="O19" s="41" t="n">
        <f aca="false">F19+G19+H19+I19+J19+L19+N19+M19</f>
        <v>36381.05</v>
      </c>
      <c r="P19" s="41" t="n">
        <f aca="false">O19*18%</f>
        <v>6548.589</v>
      </c>
      <c r="Q19" s="41" t="n">
        <f aca="false">O19*1%</f>
        <v>363.8105</v>
      </c>
      <c r="R19" s="41" t="n">
        <f aca="false">O19*1.5%</f>
        <v>545.71575</v>
      </c>
      <c r="S19" s="41" t="n">
        <f aca="false">P19+Q19+R19</f>
        <v>7458.11525</v>
      </c>
      <c r="T19" s="41" t="n">
        <v>0</v>
      </c>
      <c r="U19" s="41" t="n">
        <f aca="false">O19-S19-T19</f>
        <v>28922.93475</v>
      </c>
    </row>
    <row r="20" customFormat="false" ht="38.45" hidden="false" customHeight="true" outlineLevel="0" collapsed="false">
      <c r="A20" s="43"/>
      <c r="B20" s="44"/>
      <c r="C20" s="45" t="s">
        <v>30</v>
      </c>
      <c r="D20" s="45"/>
      <c r="E20" s="46"/>
      <c r="F20" s="47" t="n">
        <f aca="false">F18+F19</f>
        <v>56298.71</v>
      </c>
      <c r="G20" s="47" t="n">
        <f aca="false">G18+G19</f>
        <v>1080.95</v>
      </c>
      <c r="H20" s="47" t="n">
        <f aca="false">H18+H19</f>
        <v>16889.61</v>
      </c>
      <c r="I20" s="47" t="n">
        <f aca="false">I18+I19</f>
        <v>3876.3</v>
      </c>
      <c r="J20" s="47" t="n">
        <f aca="false">J18+J19</f>
        <v>36409.58</v>
      </c>
      <c r="K20" s="47" t="n">
        <f aca="false">K18+K19</f>
        <v>0</v>
      </c>
      <c r="L20" s="47" t="n">
        <f aca="false">L18+L19</f>
        <v>0</v>
      </c>
      <c r="M20" s="47" t="n">
        <f aca="false">M18+M19</f>
        <v>160.91</v>
      </c>
      <c r="N20" s="47" t="n">
        <f aca="false">N18+N19</f>
        <v>0</v>
      </c>
      <c r="O20" s="47" t="n">
        <f aca="false">O18+O19</f>
        <v>114716.06</v>
      </c>
      <c r="P20" s="47" t="n">
        <f aca="false">P18+P19</f>
        <v>20648.8908</v>
      </c>
      <c r="Q20" s="47" t="n">
        <f aca="false">Q18+Q19</f>
        <v>1147.1606</v>
      </c>
      <c r="R20" s="47" t="n">
        <f aca="false">R18+R19</f>
        <v>1720.7409</v>
      </c>
      <c r="S20" s="47" t="n">
        <f aca="false">S18+S19</f>
        <v>23516.7923</v>
      </c>
      <c r="T20" s="47" t="n">
        <f aca="false">T18+T19</f>
        <v>20800</v>
      </c>
      <c r="U20" s="47" t="n">
        <f aca="false">U18+U19</f>
        <v>70399.2677</v>
      </c>
      <c r="V20" s="28"/>
    </row>
    <row r="23" customFormat="false" ht="13.15" hidden="false" customHeight="true" outlineLevel="0" collapsed="false">
      <c r="H23" s="48"/>
      <c r="I23" s="48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2025-04-10T11:46:47Z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