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<sst xmlns="http://schemas.openxmlformats.org/spreadsheetml/2006/main" count="47" uniqueCount="32">
  <si>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</si>
  <si>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</si>
  <si>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ЖОВТЕНЬ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</si>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</sst>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E10" colorId="64" zoomScale="100" zoomScaleNormal="100" zoomScalePageLayoutView="100" workbookViewId="0">
      <selection pane="topLeft" activeCell="N19" activeCellId="0" sqref="N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</row>
    <row r="16" customFormat="false" ht="13.5" hidden="false" customHeight="true" outlineLevel="0" collapsed="false">
      <c r="A16" s="28"/>
      <c r="B16" s="29"/>
      <c r="C16" s="30"/>
      <c r="D16" s="30"/>
      <c r="E16" s="30" t="s">
        <v>25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30" t="s">
        <v>26</v>
      </c>
      <c r="T16" s="30" t="s">
        <v>26</v>
      </c>
      <c r="U16" s="30" t="s">
        <v>26</v>
      </c>
      <c r="V16" s="30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="40" customFormat="true" ht="43.9" hidden="false" customHeight="true" outlineLevel="0" collapsed="false">
      <c r="A18" s="35" t="n">
        <v>1</v>
      </c>
      <c r="B18" s="36" t="n">
        <v>27</v>
      </c>
      <c r="C18" s="37" t="s">
        <v>27</v>
      </c>
      <c r="D18" s="37" t="s">
        <v>28</v>
      </c>
      <c r="E18" s="38" t="n">
        <v>22</v>
      </c>
      <c r="F18" s="39" t="n">
        <v>12800</v>
      </c>
      <c r="G18" s="39" t="n">
        <v>700</v>
      </c>
      <c r="H18" s="39" t="n">
        <v>6400</v>
      </c>
      <c r="I18" s="39" t="n">
        <v>1280</v>
      </c>
      <c r="J18" s="39"/>
      <c r="K18" s="39" t="n">
        <v>3840</v>
      </c>
      <c r="L18" s="39" t="n">
        <v>12800</v>
      </c>
      <c r="M18" s="39"/>
      <c r="N18" s="39"/>
      <c r="O18" s="39"/>
      <c r="P18" s="39" t="n">
        <f aca="false">F18+G18+H18+I18+J18+K18+L18+M18+N18+O18</f>
        <v>37820</v>
      </c>
      <c r="Q18" s="39" t="n">
        <f aca="false">P18*18%</f>
        <v>6807.6</v>
      </c>
      <c r="R18" s="39" t="n">
        <f aca="false">P18*1%</f>
        <v>378.2</v>
      </c>
      <c r="S18" s="39" t="n">
        <f aca="false">P18*1.5%</f>
        <v>567.3</v>
      </c>
      <c r="T18" s="39" t="n">
        <f aca="false">Q18+R18+S18</f>
        <v>7753.1</v>
      </c>
      <c r="U18" s="39" t="n">
        <v>15000</v>
      </c>
      <c r="V18" s="39" t="n">
        <f aca="false">P18-T18-U18</f>
        <v>15066.9</v>
      </c>
    </row>
    <row r="19" s="45" customFormat="true" ht="66" hidden="false" customHeight="true" outlineLevel="0" collapsed="false">
      <c r="A19" s="41" t="n">
        <v>2</v>
      </c>
      <c r="B19" s="41" t="n">
        <v>28</v>
      </c>
      <c r="C19" s="42" t="s">
        <v>29</v>
      </c>
      <c r="D19" s="42" t="s">
        <v>30</v>
      </c>
      <c r="E19" s="43" t="n">
        <v>22</v>
      </c>
      <c r="F19" s="44" t="n">
        <v>11300</v>
      </c>
      <c r="G19" s="44" t="n">
        <v>700</v>
      </c>
      <c r="H19" s="44" t="n">
        <v>5424</v>
      </c>
      <c r="I19" s="44"/>
      <c r="J19" s="44"/>
      <c r="K19" s="44" t="n">
        <v>3390</v>
      </c>
      <c r="L19" s="44" t="n">
        <v>11300</v>
      </c>
      <c r="M19" s="44"/>
      <c r="N19" s="44"/>
      <c r="O19" s="44"/>
      <c r="P19" s="44" t="n">
        <f aca="false">F19+G19+H19+I19+J19+K19+L19+M19+N19+O19</f>
        <v>32114</v>
      </c>
      <c r="Q19" s="44" t="n">
        <f aca="false">P19*18%</f>
        <v>5780.52</v>
      </c>
      <c r="R19" s="44" t="n">
        <f aca="false">P19*1%</f>
        <v>321.14</v>
      </c>
      <c r="S19" s="44" t="n">
        <f aca="false">P19*1.5%</f>
        <v>481.71</v>
      </c>
      <c r="T19" s="44" t="n">
        <f aca="false">Q19+R19+S19</f>
        <v>6583.37</v>
      </c>
      <c r="U19" s="44" t="n">
        <v>8000</v>
      </c>
      <c r="V19" s="44" t="n">
        <f aca="false">P19-T19-U19</f>
        <v>17530.63</v>
      </c>
    </row>
    <row r="20" customFormat="false" ht="38.45" hidden="false" customHeight="true" outlineLevel="0" collapsed="false">
      <c r="A20" s="28"/>
      <c r="B20" s="29"/>
      <c r="C20" s="46" t="s">
        <v>31</v>
      </c>
      <c r="D20" s="46"/>
      <c r="E20" s="47"/>
      <c r="F20" s="48" t="n">
        <f aca="false">F18+F19</f>
        <v>24100</v>
      </c>
      <c r="G20" s="48" t="n">
        <f aca="false">G18+G19</f>
        <v>1400</v>
      </c>
      <c r="H20" s="48" t="n">
        <f aca="false">H18+H19</f>
        <v>11824</v>
      </c>
      <c r="I20" s="48" t="n">
        <f aca="false">I18+I19</f>
        <v>1280</v>
      </c>
      <c r="J20" s="48" t="n">
        <f aca="false">J18+J19</f>
        <v>0</v>
      </c>
      <c r="K20" s="48" t="n">
        <f aca="false">K18+K19</f>
        <v>7230</v>
      </c>
      <c r="L20" s="48" t="n">
        <f aca="false">L18+L19</f>
        <v>24100</v>
      </c>
      <c r="M20" s="48" t="n">
        <f aca="false">M18+M19</f>
        <v>0</v>
      </c>
      <c r="N20" s="48" t="n">
        <f aca="false">N18+N19</f>
        <v>0</v>
      </c>
      <c r="O20" s="48" t="n">
        <f aca="false">O18+O19</f>
        <v>0</v>
      </c>
      <c r="P20" s="48" t="n">
        <f aca="false">P18+P19</f>
        <v>69934</v>
      </c>
      <c r="Q20" s="48" t="n">
        <f aca="false">Q18+Q19</f>
        <v>12588.12</v>
      </c>
      <c r="R20" s="48" t="n">
        <f aca="false">R18+R19</f>
        <v>699.34</v>
      </c>
      <c r="S20" s="48" t="n">
        <f aca="false">S18+S19</f>
        <v>1049.01</v>
      </c>
      <c r="T20" s="48" t="n">
        <f aca="false">T18+T19</f>
        <v>14336.47</v>
      </c>
      <c r="U20" s="48" t="n">
        <f aca="false">U18+U19</f>
        <v>23000</v>
      </c>
      <c r="V20" s="48" t="n">
        <f aca="false">V18+V19</f>
        <v>32597.53</v>
      </c>
    </row>
    <row r="23" customFormat="false" ht="13.15" hidden="false" customHeight="true" outlineLevel="0" collapsed="false">
      <c r="H23" s="49"/>
      <c r="I23" s="49"/>
      <c r="J23" s="49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2025-04-11T11:59:08Z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