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Документи\Відділ інформаційного забезпечення\відкриті дані\2025\на сайт ОДА\2025 11 17\Первинні дані\"/>
    </mc:Choice>
  </mc:AlternateContent>
  <xr:revisionPtr revIDLastSave="0" documentId="8_{87FD17B6-6BEF-4EC6-80B3-7E820C1C02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ерпен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" l="1"/>
  <c r="N12" i="1"/>
  <c r="H12" i="1"/>
  <c r="G12" i="1"/>
  <c r="E12" i="1"/>
  <c r="M12" i="1" s="1"/>
  <c r="S12" i="1" l="1"/>
  <c r="T12" i="1" s="1"/>
  <c r="P11" i="1"/>
  <c r="N11" i="1"/>
  <c r="H11" i="1"/>
  <c r="G11" i="1"/>
  <c r="E11" i="1"/>
  <c r="P10" i="1"/>
  <c r="N10" i="1"/>
  <c r="K10" i="1"/>
  <c r="H10" i="1" l="1"/>
  <c r="G10" i="1"/>
  <c r="E10" i="1"/>
  <c r="P9" i="1"/>
  <c r="N9" i="1"/>
  <c r="G9" i="1"/>
  <c r="E9" i="1"/>
  <c r="S11" i="1"/>
  <c r="M10" i="1" l="1"/>
  <c r="M11" i="1"/>
  <c r="T11" i="1" s="1"/>
  <c r="M9" i="1"/>
  <c r="S10" i="1" l="1"/>
  <c r="S9" i="1"/>
  <c r="T9" i="1" l="1"/>
  <c r="T10" i="1" l="1"/>
</calcChain>
</file>

<file path=xl/sharedStrings.xml><?xml version="1.0" encoding="utf-8"?>
<sst xmlns="http://schemas.openxmlformats.org/spreadsheetml/2006/main" count="33" uniqueCount="31">
  <si>
    <t>N п/п</t>
  </si>
  <si>
    <t>Прізвище, імя, по батькові працівника</t>
  </si>
  <si>
    <t>Посада працівника</t>
  </si>
  <si>
    <t>Нараховано  (КЕКВ 2111)</t>
  </si>
  <si>
    <t>кількість відпрацьованих днів</t>
  </si>
  <si>
    <t>посадовий оклад</t>
  </si>
  <si>
    <t>надбавка за ранг</t>
  </si>
  <si>
    <t>надбавка за вислугу років</t>
  </si>
  <si>
    <t>премія за результатами роботи</t>
  </si>
  <si>
    <t>інші виплати (відрядження, лікарняні, тощо)</t>
  </si>
  <si>
    <t>Лемчак Володимир Олексійович</t>
  </si>
  <si>
    <t>Директор</t>
  </si>
  <si>
    <t>Миронюк Уляна Григорівна</t>
  </si>
  <si>
    <t>Заступник директора департаменту</t>
  </si>
  <si>
    <t>Сеник Галина Степанівна</t>
  </si>
  <si>
    <t>Разом нараховано</t>
  </si>
  <si>
    <t>Прибутковий податок</t>
  </si>
  <si>
    <t>Профспілка</t>
  </si>
  <si>
    <t>Військовий збір</t>
  </si>
  <si>
    <t>Аванс</t>
  </si>
  <si>
    <t>Разом утримано</t>
  </si>
  <si>
    <t>Сума для видачі</t>
  </si>
  <si>
    <t>Індексація</t>
  </si>
  <si>
    <t xml:space="preserve">грошова (матеріальна) допомога для  оздоровлення </t>
  </si>
  <si>
    <t>Пасічник Галина Василівна</t>
  </si>
  <si>
    <t>Компенсація невикористаної відпустки</t>
  </si>
  <si>
    <t>Виплата компенсації невикористаної відпустки</t>
  </si>
  <si>
    <t>УТРИМАНО</t>
  </si>
  <si>
    <t>Департамент соціальної політики облдержадміністрації</t>
  </si>
  <si>
    <t>ВИТЯГ З РОЗРАХУНКОВО-ПЛАТІЖНОЇ ВІДОМОСТІ</t>
  </si>
  <si>
    <t>Серпень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</si>
</sst>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333333"/>
      <name val="Calibri"/>
      <family val="2"/>
      <charset val="204"/>
      <scheme val="minor"/>
    </font>
    <font>
      <b/>
      <sz val="12"/>
      <color rgb="FF333333"/>
      <name val="Calibri"/>
      <family val="2"/>
      <charset val="204"/>
      <scheme val="minor"/>
    </font>
    <font>
      <sz val="10"/>
      <name val="Arial Cyr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27">
    <xf numFmtId="0" fontId="0" fillId="0" borderId="0" xfId="0"/>
    <xf numFmtId="0" fontId="1" fillId="0" borderId="1" xfId="1" applyFont="1" applyBorder="1" applyAlignment="1">
      <alignment wrapText="1"/>
    </xf>
    <xf numFmtId="0" fontId="1" fillId="0" borderId="1" xfId="1" applyFont="1" applyBorder="1"/>
    <xf numFmtId="4" fontId="1" fillId="0" borderId="1" xfId="1" applyNumberFormat="1" applyFont="1" applyBorder="1"/>
    <xf numFmtId="17" fontId="0" fillId="0" borderId="0" xfId="0" applyNumberFormat="1"/>
    <xf numFmtId="4" fontId="1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" fontId="2" fillId="0" borderId="1" xfId="0" applyNumberFormat="1" applyFont="1" applyBorder="1"/>
    <xf numFmtId="0" fontId="1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wrapText="1"/>
    </xf>
    <xf numFmtId="0" fontId="0" fillId="0" borderId="1" xfId="0" applyBorder="1" applyAlignment="1"/>
    <xf numFmtId="0" fontId="1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0" xfId="2" applyFont="1" applyAlignment="1">
      <alignment horizontal="left" vertical="top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center" vertical="center"/>
    </xf>
    <xf numFmtId="49" fontId="9" fillId="0" borderId="0" xfId="2" applyNumberFormat="1" applyFont="1"/>
  </cellXfs>
  <cellStyles count="3">
    <cellStyle name="Звичайний" xfId="0" builtinId="0"/>
    <cellStyle name="Звичайний 2" xfId="1" xr:uid="{00000000-0005-0000-0000-000001000000}"/>
    <cellStyle name="Звичайний 3" xfId="2" xr:uid="{FB7D77DE-93E7-44A7-BD5E-91AF9A20E1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workbookViewId="0">
      <selection activeCell="A6" sqref="A6"/>
    </sheetView>
  </sheetViews>
  <sheetFormatPr defaultRowHeight="15" x14ac:dyDescent="0.25"/>
  <cols>
    <col min="2" max="2" width="24.7109375" customWidth="1"/>
    <col min="3" max="3" width="26" customWidth="1"/>
    <col min="4" max="4" width="19.5703125" customWidth="1"/>
    <col min="5" max="5" width="12.5703125" customWidth="1"/>
    <col min="6" max="6" width="15.42578125" customWidth="1"/>
    <col min="7" max="7" width="16.28515625" customWidth="1"/>
    <col min="8" max="9" width="14.7109375" customWidth="1"/>
    <col min="10" max="10" width="16.7109375" customWidth="1"/>
    <col min="11" max="12" width="17" customWidth="1"/>
    <col min="13" max="13" width="14.140625" customWidth="1"/>
    <col min="14" max="14" width="13" customWidth="1"/>
    <col min="15" max="15" width="12.42578125" customWidth="1"/>
    <col min="16" max="16" width="13.42578125" customWidth="1"/>
    <col min="18" max="18" width="16" customWidth="1"/>
    <col min="19" max="19" width="12.7109375" customWidth="1"/>
    <col min="20" max="20" width="11.42578125" customWidth="1"/>
  </cols>
  <sheetData>
    <row r="1" spans="1:20" ht="15.75" x14ac:dyDescent="0.25">
      <c r="A1" s="22" t="s">
        <v>28</v>
      </c>
    </row>
    <row r="2" spans="1:20" ht="15.75" x14ac:dyDescent="0.25">
      <c r="A2" s="23">
        <v>25925236</v>
      </c>
      <c r="B2" s="14"/>
    </row>
    <row r="3" spans="1:20" ht="15.75" x14ac:dyDescent="0.25">
      <c r="A3" s="24" t="s">
        <v>29</v>
      </c>
    </row>
    <row r="4" spans="1:20" ht="15.75" x14ac:dyDescent="0.25">
      <c r="A4" s="25"/>
    </row>
    <row r="5" spans="1:20" ht="15.75" x14ac:dyDescent="0.25">
      <c r="A5" s="26" t="s">
        <v>30</v>
      </c>
      <c r="D5" s="4"/>
    </row>
    <row r="7" spans="1:20" ht="18.75" x14ac:dyDescent="0.3">
      <c r="A7" s="15" t="s">
        <v>0</v>
      </c>
      <c r="B7" s="15" t="s">
        <v>1</v>
      </c>
      <c r="C7" s="15" t="s">
        <v>2</v>
      </c>
      <c r="D7" s="16" t="s">
        <v>3</v>
      </c>
      <c r="E7" s="17"/>
      <c r="F7" s="17"/>
      <c r="G7" s="17"/>
      <c r="H7" s="17"/>
      <c r="I7" s="17"/>
      <c r="J7" s="17"/>
      <c r="K7" s="17"/>
      <c r="L7" s="17"/>
      <c r="M7" s="17"/>
      <c r="N7" s="13" t="s">
        <v>27</v>
      </c>
      <c r="O7" s="13"/>
      <c r="P7" s="13"/>
      <c r="Q7" s="13"/>
      <c r="R7" s="13"/>
      <c r="S7" s="18"/>
      <c r="T7" s="18"/>
    </row>
    <row r="8" spans="1:20" ht="94.5" x14ac:dyDescent="0.25">
      <c r="A8" s="19"/>
      <c r="B8" s="15"/>
      <c r="C8" s="15"/>
      <c r="D8" s="20" t="s">
        <v>4</v>
      </c>
      <c r="E8" s="20" t="s">
        <v>5</v>
      </c>
      <c r="F8" s="20" t="s">
        <v>6</v>
      </c>
      <c r="G8" s="20" t="s">
        <v>7</v>
      </c>
      <c r="H8" s="20" t="s">
        <v>8</v>
      </c>
      <c r="I8" s="20" t="s">
        <v>23</v>
      </c>
      <c r="J8" s="20" t="s">
        <v>25</v>
      </c>
      <c r="K8" s="20" t="s">
        <v>9</v>
      </c>
      <c r="L8" s="20" t="s">
        <v>22</v>
      </c>
      <c r="M8" s="21" t="s">
        <v>15</v>
      </c>
      <c r="N8" s="7" t="s">
        <v>16</v>
      </c>
      <c r="O8" s="6" t="s">
        <v>17</v>
      </c>
      <c r="P8" s="8" t="s">
        <v>18</v>
      </c>
      <c r="Q8" s="6" t="s">
        <v>19</v>
      </c>
      <c r="R8" s="8" t="s">
        <v>26</v>
      </c>
      <c r="S8" s="9" t="s">
        <v>20</v>
      </c>
      <c r="T8" s="9" t="s">
        <v>21</v>
      </c>
    </row>
    <row r="9" spans="1:20" ht="39.75" customHeight="1" x14ac:dyDescent="0.25">
      <c r="A9" s="12">
        <v>1</v>
      </c>
      <c r="B9" s="1" t="s">
        <v>10</v>
      </c>
      <c r="C9" s="2" t="s">
        <v>11</v>
      </c>
      <c r="D9" s="5">
        <v>21</v>
      </c>
      <c r="E9" s="5">
        <f>25842+12921</f>
        <v>38763</v>
      </c>
      <c r="F9" s="5">
        <v>700</v>
      </c>
      <c r="G9" s="5">
        <f>7752.6+3876.3</f>
        <v>11628.900000000001</v>
      </c>
      <c r="H9" s="5">
        <v>11628.9</v>
      </c>
      <c r="I9" s="5"/>
      <c r="J9" s="5"/>
      <c r="K9" s="5">
        <v>0</v>
      </c>
      <c r="L9" s="5">
        <v>133.22999999999999</v>
      </c>
      <c r="M9" s="11">
        <f>SUM(E9:L9)</f>
        <v>62854.030000000006</v>
      </c>
      <c r="N9" s="6">
        <f>7592.48+3721.25</f>
        <v>11313.73</v>
      </c>
      <c r="O9" s="6">
        <v>628.54</v>
      </c>
      <c r="P9" s="6">
        <f>2109.02+1033.68</f>
        <v>3142.7</v>
      </c>
      <c r="Q9" s="6">
        <v>13600</v>
      </c>
      <c r="R9" s="6"/>
      <c r="S9" s="10">
        <f>N9+O9+P9+Q9</f>
        <v>28684.97</v>
      </c>
      <c r="T9" s="11">
        <f>M9-S9</f>
        <v>34169.060000000005</v>
      </c>
    </row>
    <row r="10" spans="1:20" ht="30" x14ac:dyDescent="0.25">
      <c r="A10" s="12">
        <v>2</v>
      </c>
      <c r="B10" s="1" t="s">
        <v>12</v>
      </c>
      <c r="C10" s="1" t="s">
        <v>13</v>
      </c>
      <c r="D10" s="3">
        <v>6</v>
      </c>
      <c r="E10" s="3">
        <f>7014.29+3507.14</f>
        <v>10521.43</v>
      </c>
      <c r="F10" s="3">
        <v>228.57</v>
      </c>
      <c r="G10" s="3">
        <f>2104.29+1052.14</f>
        <v>3156.4300000000003</v>
      </c>
      <c r="H10" s="3">
        <f>1402.86+701.43</f>
        <v>2104.29</v>
      </c>
      <c r="I10" s="3">
        <v>32715</v>
      </c>
      <c r="J10" s="3"/>
      <c r="K10" s="3">
        <f>19994.83+34990.95</f>
        <v>54985.78</v>
      </c>
      <c r="L10" s="3">
        <v>38.07</v>
      </c>
      <c r="M10" s="11">
        <f t="shared" ref="M10:M12" si="0">SUM(E10:L10)</f>
        <v>103749.57</v>
      </c>
      <c r="N10" s="6">
        <f>17727.99+946.93</f>
        <v>18674.920000000002</v>
      </c>
      <c r="O10" s="6">
        <v>1037.5</v>
      </c>
      <c r="P10" s="6">
        <f>4924.44+263.04</f>
        <v>5187.4799999999996</v>
      </c>
      <c r="Q10" s="6">
        <v>77000</v>
      </c>
      <c r="R10" s="6"/>
      <c r="S10" s="10">
        <f t="shared" ref="S10" si="1">N10+O10+P10+Q10</f>
        <v>101899.9</v>
      </c>
      <c r="T10" s="11">
        <f t="shared" ref="T10:T12" si="2">M10-S10</f>
        <v>1849.6700000000128</v>
      </c>
    </row>
    <row r="11" spans="1:20" ht="30" x14ac:dyDescent="0.25">
      <c r="A11" s="12">
        <v>3</v>
      </c>
      <c r="B11" s="1" t="s">
        <v>14</v>
      </c>
      <c r="C11" s="1" t="s">
        <v>13</v>
      </c>
      <c r="D11" s="3">
        <v>16</v>
      </c>
      <c r="E11" s="3">
        <f>18704.76+9352.38</f>
        <v>28057.14</v>
      </c>
      <c r="F11" s="3">
        <v>533.33000000000004</v>
      </c>
      <c r="G11" s="3">
        <f>5611.43+2805.72</f>
        <v>8417.15</v>
      </c>
      <c r="H11" s="3">
        <f>3740.95+1870.48</f>
        <v>5611.43</v>
      </c>
      <c r="I11" s="3"/>
      <c r="J11" s="3"/>
      <c r="K11" s="3">
        <v>11723.14</v>
      </c>
      <c r="L11" s="3">
        <v>101.51</v>
      </c>
      <c r="M11" s="11">
        <f t="shared" si="0"/>
        <v>54443.700000000004</v>
      </c>
      <c r="N11" s="6">
        <f>7274.72+2525.15</f>
        <v>9799.8700000000008</v>
      </c>
      <c r="O11" s="6">
        <v>544.44000000000005</v>
      </c>
      <c r="P11" s="6">
        <f>2020.76+701.43</f>
        <v>2722.19</v>
      </c>
      <c r="Q11" s="6">
        <v>13900</v>
      </c>
      <c r="R11" s="6"/>
      <c r="S11" s="10">
        <f>N11+O11+P11+Q11</f>
        <v>26966.5</v>
      </c>
      <c r="T11" s="11">
        <f>M11-S11</f>
        <v>27477.200000000004</v>
      </c>
    </row>
    <row r="12" spans="1:20" ht="30" x14ac:dyDescent="0.25">
      <c r="A12" s="12">
        <v>4</v>
      </c>
      <c r="B12" s="1" t="s">
        <v>24</v>
      </c>
      <c r="C12" s="1" t="s">
        <v>13</v>
      </c>
      <c r="D12" s="6">
        <v>21</v>
      </c>
      <c r="E12" s="6">
        <f>24550+12275</f>
        <v>36825</v>
      </c>
      <c r="F12" s="6">
        <v>600</v>
      </c>
      <c r="G12" s="6">
        <f>2946+1473</f>
        <v>4419</v>
      </c>
      <c r="H12" s="6">
        <f>4910+2455</f>
        <v>7365</v>
      </c>
      <c r="I12" s="6"/>
      <c r="J12" s="6">
        <v>24811.58</v>
      </c>
      <c r="K12" s="6"/>
      <c r="L12" s="6">
        <v>133.22999999999999</v>
      </c>
      <c r="M12" s="11">
        <f t="shared" si="0"/>
        <v>74153.81</v>
      </c>
      <c r="N12" s="6">
        <f>10431.15+2916.54</f>
        <v>13347.689999999999</v>
      </c>
      <c r="O12" s="6">
        <v>741.54</v>
      </c>
      <c r="P12" s="6">
        <f>2897.54+810.15</f>
        <v>3707.69</v>
      </c>
      <c r="Q12" s="6">
        <v>11000</v>
      </c>
      <c r="R12" s="6">
        <v>18856.8</v>
      </c>
      <c r="S12" s="10">
        <f>N12+O12+P12+Q12+R12</f>
        <v>47653.72</v>
      </c>
      <c r="T12" s="11">
        <f t="shared" si="2"/>
        <v>26500.089999999997</v>
      </c>
    </row>
  </sheetData>
  <mergeCells count="6">
    <mergeCell ref="N7:T7"/>
    <mergeCell ref="A2:B2"/>
    <mergeCell ref="D7:M7"/>
    <mergeCell ref="A7:A8"/>
    <mergeCell ref="B7:B8"/>
    <mergeCell ref="C7:C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серпень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Департамент Соцполітики 1</cp:lastModifiedBy>
  <dcterms:created xsi:type="dcterms:W3CDTF">2025-04-04T06:47:05Z</dcterms:created>
  <dcterms:modified xsi:type="dcterms:W3CDTF">2025-11-17T12:05:53Z</dcterms:modified>
</cp:coreProperties>
</file>