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4" i="4"/>
  <c r="DA13"/>
  <c r="CX12"/>
  <c r="CW12"/>
  <c r="CU12"/>
  <c r="CU13"/>
  <c r="CT13"/>
  <c r="CQ12"/>
  <c r="CP12"/>
  <c r="CN12"/>
  <c r="CN13"/>
  <c r="CM13"/>
  <c r="CJ12"/>
  <c r="CI12"/>
  <c r="CG12"/>
  <c r="CG13"/>
  <c r="CF13"/>
  <c r="CC12"/>
  <c r="CB12"/>
  <c r="BZ12"/>
  <c r="BZ13"/>
  <c r="BY13"/>
  <c r="BV12"/>
  <c r="BU12"/>
  <c r="BS12"/>
  <c r="BS13"/>
  <c r="BR13"/>
  <c r="BO12"/>
  <c r="BN12"/>
  <c r="BL12"/>
  <c r="BL13"/>
  <c r="BK13"/>
  <c r="BH12"/>
  <c r="BG12"/>
  <c r="BE13"/>
  <c r="BB12"/>
  <c r="BA12"/>
  <c r="AY12"/>
  <c r="AY13"/>
  <c r="AR13"/>
  <c r="AO12"/>
  <c r="AN12"/>
  <c r="AL12"/>
  <c r="AL13"/>
  <c r="AK13"/>
  <c r="AH12"/>
  <c r="AG12"/>
  <c r="AE12"/>
  <c r="AE13"/>
  <c r="X13"/>
  <c r="U12"/>
  <c r="T12"/>
  <c r="R12"/>
  <c r="R13"/>
  <c r="Q13"/>
  <c r="N12"/>
  <c r="M12"/>
  <c r="K12"/>
  <c r="K13"/>
  <c r="G12"/>
  <c r="F12"/>
  <c r="D12"/>
  <c r="D13"/>
  <c r="DB13"/>
  <c r="J13"/>
  <c r="D17" i="2"/>
  <c r="C18"/>
  <c r="I18"/>
  <c r="J18"/>
  <c r="K18"/>
  <c r="D20"/>
  <c r="C21"/>
  <c r="I21"/>
  <c r="J21"/>
  <c r="K21"/>
  <c r="D23"/>
  <c r="C24"/>
  <c r="I24"/>
  <c r="J24"/>
  <c r="K24"/>
  <c r="A26"/>
  <c r="CV12" i="4"/>
  <c r="CO12"/>
  <c r="CH12"/>
  <c r="CA12"/>
  <c r="BT12"/>
  <c r="BM12"/>
  <c r="BF12"/>
  <c r="AZ12"/>
  <c r="AM12"/>
  <c r="AF12"/>
  <c r="E12"/>
  <c r="S12"/>
  <c r="L12"/>
</calcChain>
</file>

<file path=xl/sharedStrings.xml><?xml version="1.0" encoding="utf-8"?>
<sst xmlns="http://schemas.openxmlformats.org/spreadsheetml/2006/main" count="410" uniqueCount="190">
  <si>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</si>
  <si>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</si>
  <si>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</si>
  <si>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</si>
  <si>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</si>
  <si>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</si>
  <si>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</si>
  <si>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</si>
  <si>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</si>
  <si>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</si>
  <si>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</si>
  <si>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</si>
  <si>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</si>
  <si>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</si>
  <si>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</si>
  <si>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</si>
  <si>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</si>
  <si>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</si>
  <si>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</si>
  <si>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</si>
  <si>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</si>
  <si>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</si>
  <si>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</si>
  <si>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</si>
  <si>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</si>
  <si>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</si>
  <si>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</si>
  <si>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</si>
  <si>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</si>
  <si>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</si>
  <si>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</si>
  <si>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</si>
  <si>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</si>
  <si>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</si>
  <si>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</si>
  <si>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</si>
  <si>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</si>
  <si>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</si>
  <si>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</si>
  <si>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</si>
  <si>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</si>
  <si>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</si>
  <si>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</si>
  <si>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</si>
  <si>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</si>
  <si>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</si>
  <si>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</si>
  <si>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</si>
  <si>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</si>
  <si>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</si>
  <si>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</si>
  <si>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</si>
  <si>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</si>
  <si>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</si>
  <si>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</si>
  <si>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</si>
  <si>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</si>
  <si>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</si>
  <si>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</si>
  <si>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</si>
  <si>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</si>
  <si>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</si>
  <si>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</si>
  <si>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</si>
  <si>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</si>
  <si>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</si>
  <si>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</si>
  <si>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</si>
  <si>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</si>
  <si>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</si>
  <si>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</si>
  <si>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</si>
  <si>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</si>
  <si>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</si>
  <si>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</si>
  <si>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</si>
  <si>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</si>
  <si>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</si>
  <si>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</si>
  <si>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</si>
  <si>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</si>
  <si>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</si>
  <si>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</si>
  <si>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</si>
  <si>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</si>
  <si>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</si>
  <si>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</si>
  <si>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</si>
  <si>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</si>
  <si>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</si>
  <si>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</si>
  <si>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</si>
  <si>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</si>
  <si>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</si>
  <si>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</si>
  <si>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</si>
  <si>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</si>
  <si>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</si>
  <si>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</si>
  <si>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</si>
  <si>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</si>
  <si>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</si>
  <si>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</si>
  <si>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</si>
  <si>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</si>
  <si>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</si>
  <si>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</si>
  <si>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</si>
  <si>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</si>
  <si>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</si>
  <si>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</si>
  <si>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</si>
  <si>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</si>
  <si>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</si>
  <si>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</si>
  <si>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</si>
  <si>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</si>
  <si>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</si>
  <si>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</si>
  <si>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</si>
  <si>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</si>
  <si>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</si>
  <si>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</si>
  <si>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</si>
  <si>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</si>
  <si>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</si>
  <si>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</si>
  <si>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</si>
  <si>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</si>
  <si>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</si>
  <si>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</si>
  <si>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</si>
  <si>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</si>
  <si>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</si>
  <si>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</si>
  <si>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</si>
  <si>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</si>
  <si>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</si>
  <si>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</si>
  <si>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</si>
  <si>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</si>
  <si>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</si>
  <si>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</si>
  <si>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</si>
  <si>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</si>
  <si>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</si>
  <si>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</si>
  <si>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</si>
  <si>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</si>
  <si>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</si>
  <si>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</si>
  <si>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</si>
  <si>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</si>
  <si>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</si>
  <si>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</si>
  <si>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</si>
  <si>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</si>
  <si>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</si>
  <si>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</si>
  <si>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</si>
  <si>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</si>
  <si>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</si>
  <si>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</si>
  <si>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</si>
  <si>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</si>
  <si>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</si>
  <si>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</si>
  <si>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</si>
  <si>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</si>
  <si>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</si>
  <si>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лютий 2024 р.</t>
  </si>
  <si>
    <t>Премія</t>
  </si>
  <si>
    <t>РАЗОМ нараховано</t>
  </si>
  <si>
    <t>З/п за І половину місяця</t>
  </si>
  <si>
    <t>Прибут. податок</t>
  </si>
  <si>
    <t>військовий збір</t>
  </si>
  <si>
    <t>РАЗОМ утримано</t>
  </si>
  <si>
    <t xml:space="preserve"> 21,00д. </t>
  </si>
  <si>
    <t>Профспілкові внески</t>
  </si>
  <si>
    <t>Ранг</t>
  </si>
  <si>
    <t>Надбавка за вислугу</t>
  </si>
  <si>
    <t>Надбавка за таємність</t>
  </si>
  <si>
    <t>Чергова відпустка</t>
  </si>
  <si>
    <t>Харук Любомир Степанович</t>
  </si>
  <si>
    <t xml:space="preserve"> 8,00д.           4 - 11</t>
  </si>
  <si>
    <t>Державний архів Івано-Франківської області</t>
  </si>
  <si>
    <t>ВИТЯГ З РОЗРАХУНКОВО-ПЛАТІЖНОЇ ВІДОМОСТІ</t>
  </si>
  <si>
    <t>лютий 2024</t>
  </si>
  <si>
    <t>посада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</si>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</sst>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28" xfId="0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0" fillId="0" borderId="0" xfId="0" applyAlignment="1"/>
    <xf numFmtId="0" fontId="8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14"/>
  <sheetViews>
    <sheetView showGridLines="0" tabSelected="1" workbookViewId="0">
      <selection activeCell="A3" sqref="A3:K3"/>
    </sheetView>
  </sheetViews>
  <sheetFormatPr defaultColWidth="9.140625" defaultRowHeight="13.15" customHeight="1"/>
  <cols>
    <col min="1" max="1" width="5.85546875" customWidth="1"/>
    <col min="2" max="2" width="20.7109375" customWidth="1"/>
    <col min="3" max="3" width="21.425781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9" width="12.7109375" hidden="1" customWidth="1"/>
    <col min="30" max="30" width="0" hidden="1" customWidth="1"/>
    <col min="31" max="31" width="12.7109375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62" width="12.7109375" hidden="1" customWidth="1"/>
    <col min="63" max="63" width="9.140625" hidden="1" customWidth="1"/>
    <col min="64" max="64" width="12.7109375" customWidth="1"/>
    <col min="65" max="69" width="12.7109375" hidden="1" customWidth="1"/>
    <col min="70" max="70" width="0" hidden="1" customWidth="1"/>
    <col min="71" max="71" width="12.7109375" customWidth="1"/>
    <col min="72" max="76" width="12.7109375" hidden="1" customWidth="1"/>
    <col min="77" max="77" width="0" hidden="1" customWidth="1"/>
    <col min="78" max="78" width="12.7109375" customWidth="1"/>
    <col min="79" max="83" width="12.7109375" hidden="1" customWidth="1"/>
    <col min="84" max="84" width="9.140625" hidden="1" customWidth="1"/>
    <col min="85" max="85" width="12.7109375" customWidth="1"/>
    <col min="86" max="90" width="12.7109375" hidden="1" customWidth="1"/>
    <col min="91" max="91" width="9.140625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0" hidden="1" customWidth="1"/>
    <col min="106" max="106" width="12.7109375" customWidth="1"/>
    <col min="110" max="110" width="8.5703125" customWidth="1"/>
  </cols>
  <sheetData>
    <row r="1" spans="1:110" ht="13.15" customHeight="1">
      <c r="A1" s="9"/>
      <c r="B1" s="10">
        <v>1</v>
      </c>
      <c r="C1" s="10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1"/>
      <c r="Q1" s="11"/>
    </row>
    <row r="2" spans="1:110" ht="17.45" customHeight="1">
      <c r="A2" s="89" t="s">
        <v>185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110" ht="13.15" customHeight="1">
      <c r="A3" s="91">
        <v>3494623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5"/>
      <c r="M3" s="15"/>
      <c r="N3" s="15"/>
      <c r="O3" s="15"/>
      <c r="P3" s="15"/>
      <c r="Q3" s="16"/>
      <c r="R3" s="16"/>
    </row>
    <row r="4" spans="1:110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E4" s="86" t="s">
        <v>186</v>
      </c>
    </row>
    <row r="5" spans="1:110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E5" s="87" t="s">
        <v>187</v>
      </c>
    </row>
    <row r="6" spans="1:110" ht="33" customHeight="1">
      <c r="A6" s="21" t="s">
        <v>112</v>
      </c>
      <c r="B6" s="22" t="s">
        <v>113</v>
      </c>
      <c r="C6" s="25" t="s">
        <v>188</v>
      </c>
      <c r="D6" s="23" t="s">
        <v>169</v>
      </c>
      <c r="E6" s="24"/>
      <c r="F6" s="25"/>
      <c r="G6" s="26"/>
      <c r="H6" s="26"/>
      <c r="I6" s="26"/>
      <c r="J6" s="27"/>
      <c r="K6" s="23" t="s">
        <v>179</v>
      </c>
      <c r="L6" s="24"/>
      <c r="M6" s="25"/>
      <c r="N6" s="26"/>
      <c r="O6" s="26"/>
      <c r="P6" s="26"/>
      <c r="Q6" s="27"/>
      <c r="R6" s="23" t="s">
        <v>180</v>
      </c>
      <c r="S6" s="24"/>
      <c r="T6" s="25"/>
      <c r="U6" s="26"/>
      <c r="V6" s="26"/>
      <c r="W6" s="26"/>
      <c r="X6" s="27"/>
      <c r="Y6" s="26"/>
      <c r="Z6" s="26"/>
      <c r="AA6" s="26"/>
      <c r="AB6" s="26"/>
      <c r="AC6" s="26"/>
      <c r="AD6" s="26"/>
      <c r="AE6" s="23" t="s">
        <v>181</v>
      </c>
      <c r="AF6" s="24"/>
      <c r="AG6" s="25"/>
      <c r="AH6" s="26"/>
      <c r="AI6" s="26"/>
      <c r="AJ6" s="26"/>
      <c r="AK6" s="27"/>
      <c r="AL6" s="23" t="s">
        <v>171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182</v>
      </c>
      <c r="AZ6" s="24"/>
      <c r="BA6" s="25"/>
      <c r="BB6" s="26"/>
      <c r="BC6" s="26"/>
      <c r="BD6" s="26"/>
      <c r="BE6" s="27"/>
      <c r="BF6" s="24"/>
      <c r="BG6" s="25"/>
      <c r="BH6" s="26"/>
      <c r="BI6" s="26"/>
      <c r="BJ6" s="26"/>
      <c r="BK6" s="27"/>
      <c r="BL6" s="23" t="s">
        <v>172</v>
      </c>
      <c r="BM6" s="24"/>
      <c r="BN6" s="25"/>
      <c r="BO6" s="26"/>
      <c r="BP6" s="26"/>
      <c r="BQ6" s="26"/>
      <c r="BR6" s="27"/>
      <c r="BS6" s="23" t="s">
        <v>173</v>
      </c>
      <c r="BT6" s="24"/>
      <c r="BU6" s="25"/>
      <c r="BV6" s="26"/>
      <c r="BW6" s="26"/>
      <c r="BX6" s="26"/>
      <c r="BY6" s="27"/>
      <c r="BZ6" s="23" t="s">
        <v>174</v>
      </c>
      <c r="CA6" s="24"/>
      <c r="CB6" s="25"/>
      <c r="CC6" s="26"/>
      <c r="CD6" s="26"/>
      <c r="CE6" s="26"/>
      <c r="CF6" s="27"/>
      <c r="CG6" s="23" t="s">
        <v>178</v>
      </c>
      <c r="CH6" s="24"/>
      <c r="CI6" s="25"/>
      <c r="CJ6" s="26"/>
      <c r="CK6" s="26"/>
      <c r="CL6" s="26"/>
      <c r="CM6" s="27"/>
      <c r="CN6" s="23" t="s">
        <v>175</v>
      </c>
      <c r="CO6" s="24"/>
      <c r="CP6" s="25"/>
      <c r="CQ6" s="26"/>
      <c r="CR6" s="26"/>
      <c r="CS6" s="26"/>
      <c r="CT6" s="27"/>
      <c r="CU6" s="23" t="s">
        <v>176</v>
      </c>
      <c r="CV6" s="24"/>
      <c r="CW6" s="25"/>
      <c r="CX6" s="26"/>
      <c r="CY6" s="26"/>
      <c r="CZ6" s="26"/>
      <c r="DA6" s="27"/>
      <c r="DB6" s="22" t="s">
        <v>115</v>
      </c>
      <c r="DC6" s="8"/>
      <c r="DD6" s="19"/>
      <c r="DE6" s="19"/>
      <c r="DF6" s="19"/>
    </row>
    <row r="7" spans="1:110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3"/>
      <c r="Z7" s="33"/>
      <c r="AA7" s="33"/>
      <c r="AB7" s="33"/>
      <c r="AC7" s="33"/>
      <c r="AD7" s="33"/>
      <c r="AE7" s="30" t="s">
        <v>117</v>
      </c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118</v>
      </c>
      <c r="BG7" s="31"/>
      <c r="BH7" s="32"/>
      <c r="BI7" s="32"/>
      <c r="BJ7" s="32"/>
      <c r="BK7" s="33"/>
      <c r="BL7" s="30" t="s">
        <v>117</v>
      </c>
      <c r="BM7" s="30" t="s">
        <v>118</v>
      </c>
      <c r="BN7" s="31"/>
      <c r="BO7" s="32"/>
      <c r="BP7" s="32"/>
      <c r="BQ7" s="32"/>
      <c r="BR7" s="33"/>
      <c r="BS7" s="30" t="s">
        <v>117</v>
      </c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/>
      <c r="DC7" s="8"/>
      <c r="DD7" s="19"/>
      <c r="DE7" s="19"/>
      <c r="DF7" s="19"/>
    </row>
    <row r="8" spans="1:110" ht="15.75" customHeight="1" thickBot="1">
      <c r="A8" s="40"/>
      <c r="B8" s="41" t="s">
        <v>170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6"/>
      <c r="DD8" s="3"/>
      <c r="DE8" s="3"/>
      <c r="DF8" s="3"/>
    </row>
    <row r="9" spans="1:110" s="19" customFormat="1" ht="12.75" hidden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3"/>
      <c r="DC9" s="8"/>
    </row>
    <row r="10" spans="1:110" s="49" customFormat="1" ht="26.25" thickBot="1">
      <c r="A10" s="44">
        <v>1</v>
      </c>
      <c r="B10" s="45" t="s">
        <v>183</v>
      </c>
      <c r="C10" s="88" t="s">
        <v>189</v>
      </c>
      <c r="D10" s="46">
        <v>24550</v>
      </c>
      <c r="E10" s="47" t="s">
        <v>177</v>
      </c>
      <c r="F10" s="47"/>
      <c r="G10" s="47"/>
      <c r="H10" s="47">
        <v>21</v>
      </c>
      <c r="I10" s="47"/>
      <c r="J10" s="46">
        <v>24550</v>
      </c>
      <c r="K10" s="46">
        <v>700</v>
      </c>
      <c r="L10" s="47" t="s">
        <v>177</v>
      </c>
      <c r="M10" s="47"/>
      <c r="N10" s="47"/>
      <c r="O10" s="47">
        <v>21</v>
      </c>
      <c r="P10" s="47"/>
      <c r="Q10" s="46">
        <v>700</v>
      </c>
      <c r="R10" s="46">
        <v>5892</v>
      </c>
      <c r="S10" s="47" t="s">
        <v>177</v>
      </c>
      <c r="T10" s="47"/>
      <c r="U10" s="47"/>
      <c r="V10" s="47">
        <v>21</v>
      </c>
      <c r="W10" s="47"/>
      <c r="X10" s="46">
        <v>5892</v>
      </c>
      <c r="Y10" s="46"/>
      <c r="Z10" s="46"/>
      <c r="AA10" s="46"/>
      <c r="AB10" s="46"/>
      <c r="AC10" s="46"/>
      <c r="AD10" s="46"/>
      <c r="AE10" s="46">
        <v>12275</v>
      </c>
      <c r="AF10" s="47" t="s">
        <v>177</v>
      </c>
      <c r="AG10" s="47"/>
      <c r="AH10" s="47"/>
      <c r="AI10" s="47">
        <v>21</v>
      </c>
      <c r="AJ10" s="47"/>
      <c r="AK10" s="46">
        <v>12275</v>
      </c>
      <c r="AL10" s="46">
        <v>4910</v>
      </c>
      <c r="AM10" s="47" t="s">
        <v>177</v>
      </c>
      <c r="AN10" s="47"/>
      <c r="AO10" s="47"/>
      <c r="AP10" s="47">
        <v>21</v>
      </c>
      <c r="AQ10" s="47"/>
      <c r="AR10" s="46">
        <v>4910</v>
      </c>
      <c r="AS10" s="47"/>
      <c r="AT10" s="47"/>
      <c r="AU10" s="47"/>
      <c r="AV10" s="47"/>
      <c r="AW10" s="47"/>
      <c r="AX10" s="46"/>
      <c r="AY10" s="46">
        <v>8251.1299999999992</v>
      </c>
      <c r="AZ10" s="47" t="s">
        <v>184</v>
      </c>
      <c r="BA10" s="47"/>
      <c r="BB10" s="47"/>
      <c r="BC10" s="47">
        <v>8</v>
      </c>
      <c r="BD10" s="47"/>
      <c r="BE10" s="46">
        <v>8251.1299999999992</v>
      </c>
      <c r="BF10" s="47"/>
      <c r="BG10" s="47"/>
      <c r="BH10" s="47"/>
      <c r="BI10" s="47"/>
      <c r="BJ10" s="47"/>
      <c r="BK10" s="46"/>
      <c r="BL10" s="46">
        <v>56578.13</v>
      </c>
      <c r="BM10" s="47" t="s">
        <v>119</v>
      </c>
      <c r="BN10" s="47"/>
      <c r="BO10" s="47"/>
      <c r="BP10" s="47"/>
      <c r="BQ10" s="47"/>
      <c r="BR10" s="46">
        <v>56578.13</v>
      </c>
      <c r="BS10" s="46">
        <v>17200</v>
      </c>
      <c r="BT10" s="47" t="s">
        <v>119</v>
      </c>
      <c r="BU10" s="47"/>
      <c r="BV10" s="47"/>
      <c r="BW10" s="47"/>
      <c r="BX10" s="47"/>
      <c r="BY10" s="46">
        <v>17200</v>
      </c>
      <c r="BZ10" s="46">
        <v>10184.06</v>
      </c>
      <c r="CA10" s="47" t="s">
        <v>119</v>
      </c>
      <c r="CB10" s="47"/>
      <c r="CC10" s="47"/>
      <c r="CD10" s="47"/>
      <c r="CE10" s="47"/>
      <c r="CF10" s="46">
        <v>10184.06</v>
      </c>
      <c r="CG10" s="46">
        <v>565.78</v>
      </c>
      <c r="CH10" s="47" t="s">
        <v>119</v>
      </c>
      <c r="CI10" s="47"/>
      <c r="CJ10" s="47"/>
      <c r="CK10" s="47"/>
      <c r="CL10" s="47"/>
      <c r="CM10" s="46">
        <v>565.78</v>
      </c>
      <c r="CN10" s="46">
        <v>848.67</v>
      </c>
      <c r="CO10" s="47" t="s">
        <v>119</v>
      </c>
      <c r="CP10" s="47"/>
      <c r="CQ10" s="47"/>
      <c r="CR10" s="47"/>
      <c r="CS10" s="47"/>
      <c r="CT10" s="46">
        <v>848.67</v>
      </c>
      <c r="CU10" s="46">
        <v>28798.51</v>
      </c>
      <c r="CV10" s="47" t="s">
        <v>119</v>
      </c>
      <c r="CW10" s="47"/>
      <c r="CX10" s="47"/>
      <c r="CY10" s="47"/>
      <c r="CZ10" s="47"/>
      <c r="DA10" s="46">
        <v>28798.51</v>
      </c>
      <c r="DB10" s="46">
        <v>27779.62</v>
      </c>
      <c r="DC10" s="8"/>
    </row>
    <row r="11" spans="1:110" s="19" customFormat="1" ht="13.5" hidden="1" thickBot="1">
      <c r="A11" s="50"/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3"/>
      <c r="DC11" s="8"/>
    </row>
    <row r="12" spans="1:110" ht="13.15" customHeight="1">
      <c r="A12" s="55" t="s">
        <v>119</v>
      </c>
      <c r="B12" s="56" t="s">
        <v>120</v>
      </c>
      <c r="C12" s="56"/>
      <c r="D12" s="57">
        <f ca="1">SUM(Лист1!J6:J11)</f>
        <v>24550</v>
      </c>
      <c r="E12" s="58" t="str">
        <f ca="1">CONCATENATE(IF(F12&lt;&gt;0,CONCATENATE(TEXT(F12,"0,00"),"д."),""),IF(G12&lt;&gt;0,CONCATENATE(" ",TEXT(G12,"0,00"),"ч."),""))</f>
        <v>21,00д.</v>
      </c>
      <c r="F12" s="58">
        <f ca="1">SUM(Лист1!H6:H11)</f>
        <v>21</v>
      </c>
      <c r="G12" s="58">
        <f ca="1">SUM(Лист1!I6:I11)</f>
        <v>0</v>
      </c>
      <c r="H12" s="57"/>
      <c r="I12" s="57"/>
      <c r="J12" s="59"/>
      <c r="K12" s="57">
        <f ca="1">SUM(Лист1!Q6:Q11)</f>
        <v>700</v>
      </c>
      <c r="L12" s="58" t="str">
        <f ca="1">CONCATENATE(IF(M12&lt;&gt;0,CONCATENATE(TEXT(M12,"0,00"),"д."),""),IF(N12&lt;&gt;0,CONCATENATE(" ",TEXT(N12,"0,00"),"ч."),""))</f>
        <v>21,00д.</v>
      </c>
      <c r="M12" s="58">
        <f ca="1">SUM(Лист1!O6:O11)</f>
        <v>21</v>
      </c>
      <c r="N12" s="58">
        <f ca="1">SUM(Лист1!P6:P11)</f>
        <v>0</v>
      </c>
      <c r="O12" s="57"/>
      <c r="P12" s="57"/>
      <c r="Q12" s="59"/>
      <c r="R12" s="57">
        <f ca="1">SUM(Лист1!X6:X11)</f>
        <v>5892</v>
      </c>
      <c r="S12" s="58" t="str">
        <f ca="1">CONCATENATE(IF(T12&lt;&gt;0,CONCATENATE(TEXT(T12,"0,00"),"д."),""),IF(U12&lt;&gt;0,CONCATENATE(" ",TEXT(U12,"0,00"),"ч."),""))</f>
        <v>21,00д.</v>
      </c>
      <c r="T12" s="58">
        <f ca="1">SUM(Лист1!V6:V11)</f>
        <v>21</v>
      </c>
      <c r="U12" s="58">
        <f ca="1">SUM(Лист1!W6:W11)</f>
        <v>0</v>
      </c>
      <c r="V12" s="57"/>
      <c r="W12" s="57"/>
      <c r="X12" s="59"/>
      <c r="Y12" s="59"/>
      <c r="Z12" s="59"/>
      <c r="AA12" s="59"/>
      <c r="AB12" s="59"/>
      <c r="AC12" s="59"/>
      <c r="AD12" s="59"/>
      <c r="AE12" s="57">
        <f ca="1">SUM(Лист1!AK6:AK11)</f>
        <v>12275</v>
      </c>
      <c r="AF12" s="58" t="str">
        <f ca="1">CONCATENATE(IF(AG12&lt;&gt;0,CONCATENATE(TEXT(AG12,"0,00"),"д."),""),IF(AH12&lt;&gt;0,CONCATENATE(" ",TEXT(AH12,"0,00"),"ч."),""))</f>
        <v>21,00д.</v>
      </c>
      <c r="AG12" s="58">
        <f ca="1">SUM(Лист1!AI6:AI11)</f>
        <v>21</v>
      </c>
      <c r="AH12" s="58">
        <f ca="1">SUM(Лист1!AJ6:AJ11)</f>
        <v>0</v>
      </c>
      <c r="AI12" s="57"/>
      <c r="AJ12" s="57"/>
      <c r="AK12" s="59"/>
      <c r="AL12" s="57">
        <f ca="1">SUM(Лист1!AR6:AR11)</f>
        <v>4910</v>
      </c>
      <c r="AM12" s="58" t="str">
        <f ca="1">CONCATENATE(IF(AN12&lt;&gt;0,CONCATENATE(TEXT(AN12,"0,00"),"д."),""),IF(AO12&lt;&gt;0,CONCATENATE(" ",TEXT(AO12,"0,00"),"ч."),""))</f>
        <v>21,00д.</v>
      </c>
      <c r="AN12" s="58">
        <f ca="1">SUM(Лист1!AP6:AP11)</f>
        <v>21</v>
      </c>
      <c r="AO12" s="58">
        <f ca="1">SUM(Лист1!AQ6:AQ11)</f>
        <v>0</v>
      </c>
      <c r="AP12" s="57"/>
      <c r="AQ12" s="57"/>
      <c r="AR12" s="59"/>
      <c r="AS12" s="58"/>
      <c r="AT12" s="58"/>
      <c r="AU12" s="58"/>
      <c r="AV12" s="57"/>
      <c r="AW12" s="57"/>
      <c r="AX12" s="59"/>
      <c r="AY12" s="57">
        <f ca="1">SUM(Лист1!BE6:BE11)</f>
        <v>8251.1299999999992</v>
      </c>
      <c r="AZ12" s="58" t="str">
        <f ca="1">CONCATENATE(IF(BA12&lt;&gt;0,CONCATENATE(TEXT(BA12,"0,00"),"д."),""),IF(BB12&lt;&gt;0,CONCATENATE(" ",TEXT(BB12,"0,00"),"ч."),""))</f>
        <v>8,00д.</v>
      </c>
      <c r="BA12" s="58">
        <f ca="1">SUM(Лист1!BC6:BC11)</f>
        <v>8</v>
      </c>
      <c r="BB12" s="58">
        <f ca="1">SUM(Лист1!BD6:BD11)</f>
        <v>0</v>
      </c>
      <c r="BC12" s="57"/>
      <c r="BD12" s="57"/>
      <c r="BE12" s="59"/>
      <c r="BF12" s="58" t="str">
        <f>CONCATENATE(IF(BG12&lt;&gt;0,CONCATENATE(TEXT(BG12,"0,00"),"д."),""),IF(BH12&lt;&gt;0,CONCATENATE(" ",TEXT(BH12,"0,00"),"ч."),""))</f>
        <v/>
      </c>
      <c r="BG12" s="58">
        <f ca="1">SUM(Лист1!BI6:BI11)</f>
        <v>0</v>
      </c>
      <c r="BH12" s="58">
        <f ca="1">SUM(Лист1!BJ6:BJ11)</f>
        <v>0</v>
      </c>
      <c r="BI12" s="57"/>
      <c r="BJ12" s="57"/>
      <c r="BK12" s="59"/>
      <c r="BL12" s="57">
        <f ca="1">SUM(Лист1!BR6:BR11)</f>
        <v>56578.13</v>
      </c>
      <c r="BM12" s="58" t="str">
        <f ca="1">CONCATENATE(IF(BN12&lt;&gt;0,CONCATENATE(TEXT(BN12,"0,00"),"д."),""),IF(BO12&lt;&gt;0,CONCATENATE(" ",TEXT(BO12,"0,00"),"ч."),""))</f>
        <v/>
      </c>
      <c r="BN12" s="58">
        <f ca="1">SUM(Лист1!BP6:BP11)</f>
        <v>0</v>
      </c>
      <c r="BO12" s="58">
        <f ca="1">SUM(Лист1!BQ6:BQ11)</f>
        <v>0</v>
      </c>
      <c r="BP12" s="57"/>
      <c r="BQ12" s="57"/>
      <c r="BR12" s="59"/>
      <c r="BS12" s="57">
        <f ca="1">SUM(Лист1!BY6:BY11)</f>
        <v>17200</v>
      </c>
      <c r="BT12" s="58" t="str">
        <f ca="1">CONCATENATE(IF(BU12&lt;&gt;0,CONCATENATE(TEXT(BU12,"0,00"),"д."),""),IF(BV12&lt;&gt;0,CONCATENATE(" ",TEXT(BV12,"0,00"),"ч."),""))</f>
        <v/>
      </c>
      <c r="BU12" s="58">
        <f ca="1">SUM(Лист1!BW6:BW11)</f>
        <v>0</v>
      </c>
      <c r="BV12" s="58">
        <f ca="1">SUM(Лист1!BX6:BX11)</f>
        <v>0</v>
      </c>
      <c r="BW12" s="57"/>
      <c r="BX12" s="57"/>
      <c r="BY12" s="59"/>
      <c r="BZ12" s="57">
        <f ca="1">SUM(Лист1!CF6:CF11)</f>
        <v>10184.06</v>
      </c>
      <c r="CA12" s="58" t="str">
        <f ca="1">CONCATENATE(IF(CB12&lt;&gt;0,CONCATENATE(TEXT(CB12,"0,00"),"д."),""),IF(CC12&lt;&gt;0,CONCATENATE(" ",TEXT(CC12,"0,00"),"ч."),""))</f>
        <v/>
      </c>
      <c r="CB12" s="58">
        <f ca="1">SUM(Лист1!CD6:CD11)</f>
        <v>0</v>
      </c>
      <c r="CC12" s="58">
        <f ca="1">SUM(Лист1!CE6:CE11)</f>
        <v>0</v>
      </c>
      <c r="CD12" s="57"/>
      <c r="CE12" s="57"/>
      <c r="CF12" s="59"/>
      <c r="CG12" s="57">
        <f ca="1">SUM(Лист1!CM6:CM11)</f>
        <v>565.78</v>
      </c>
      <c r="CH12" s="58" t="str">
        <f ca="1">CONCATENATE(IF(CI12&lt;&gt;0,CONCATENATE(TEXT(CI12,"0,00"),"д."),""),IF(CJ12&lt;&gt;0,CONCATENATE(" ",TEXT(CJ12,"0,00"),"ч."),""))</f>
        <v/>
      </c>
      <c r="CI12" s="58">
        <f ca="1">SUM(Лист1!CK6:CK11)</f>
        <v>0</v>
      </c>
      <c r="CJ12" s="58">
        <f ca="1">SUM(Лист1!CL6:CL11)</f>
        <v>0</v>
      </c>
      <c r="CK12" s="57"/>
      <c r="CL12" s="57"/>
      <c r="CM12" s="59"/>
      <c r="CN12" s="57">
        <f ca="1">SUM(Лист1!CT6:CT11)</f>
        <v>848.67</v>
      </c>
      <c r="CO12" s="58" t="str">
        <f ca="1">CONCATENATE(IF(CP12&lt;&gt;0,CONCATENATE(TEXT(CP12,"0,00"),"д."),""),IF(CQ12&lt;&gt;0,CONCATENATE(" ",TEXT(CQ12,"0,00"),"ч."),""))</f>
        <v/>
      </c>
      <c r="CP12" s="58">
        <f ca="1">SUM(Лист1!CR6:CR11)</f>
        <v>0</v>
      </c>
      <c r="CQ12" s="58">
        <f ca="1">SUM(Лист1!CS6:CS11)</f>
        <v>0</v>
      </c>
      <c r="CR12" s="57"/>
      <c r="CS12" s="57"/>
      <c r="CT12" s="59"/>
      <c r="CU12" s="57">
        <f ca="1">SUM(Лист1!DA6:DA11)</f>
        <v>28798.51</v>
      </c>
      <c r="CV12" s="58" t="str">
        <f ca="1">CONCATENATE(IF(CW12&lt;&gt;0,CONCATENATE(TEXT(CW12,"0,00"),"д."),""),IF(CX12&lt;&gt;0,CONCATENATE(" ",TEXT(CX12,"0,00"),"ч."),""))</f>
        <v/>
      </c>
      <c r="CW12" s="58">
        <f ca="1">SUM(Лист1!CY6:CY11)</f>
        <v>0</v>
      </c>
      <c r="CX12" s="58">
        <f ca="1">SUM(Лист1!CZ6:CZ11)</f>
        <v>0</v>
      </c>
      <c r="CY12" s="57"/>
      <c r="CZ12" s="57"/>
      <c r="DA12" s="59"/>
      <c r="DB12" s="60">
        <v>37785.129999999997</v>
      </c>
      <c r="DC12" s="8"/>
      <c r="DD12" s="19"/>
      <c r="DE12" s="19"/>
      <c r="DF12" s="19"/>
    </row>
    <row r="13" spans="1:110" ht="13.15" customHeight="1" thickBot="1">
      <c r="A13" s="62"/>
      <c r="B13" s="63"/>
      <c r="C13" s="63"/>
      <c r="D13" s="64" t="str">
        <f>IF(OR(ISBLANK($A$1),D12=0),"",CONCATENATE(TEXT(D12/$B$1,"0,00")," ",$A$1))</f>
        <v/>
      </c>
      <c r="E13" s="64"/>
      <c r="F13" s="64"/>
      <c r="G13" s="64"/>
      <c r="H13" s="64"/>
      <c r="I13" s="64"/>
      <c r="J13" s="64" t="str">
        <f>IF(ISBLANK($A$1),"",CONCATENATE(TEXT(J12/$B$1,"0,00")," ",$A$1))</f>
        <v/>
      </c>
      <c r="K13" s="64" t="str">
        <f>IF(OR(ISBLANK($A$1),K12=0),"",CONCATENATE(TEXT(K12/$B$1,"0,00")," ",$A$1))</f>
        <v/>
      </c>
      <c r="L13" s="64"/>
      <c r="M13" s="64"/>
      <c r="N13" s="64"/>
      <c r="O13" s="64"/>
      <c r="P13" s="64"/>
      <c r="Q13" s="64" t="str">
        <f>IF(ISBLANK($A$1),"",CONCATENATE(TEXT(Q12/$B$1,"0,00")," ",$A$1))</f>
        <v/>
      </c>
      <c r="R13" s="64" t="str">
        <f>IF(OR(ISBLANK($A$1),R12=0),"",CONCATENATE(TEXT(R12/$B$1,"0,00")," ",$A$1))</f>
        <v/>
      </c>
      <c r="S13" s="64"/>
      <c r="T13" s="64"/>
      <c r="U13" s="64"/>
      <c r="V13" s="64"/>
      <c r="W13" s="64"/>
      <c r="X13" s="64" t="str">
        <f>IF(ISBLANK($A$1),"",CONCATENATE(TEXT(X12/$B$1,"0,00")," ",$A$1))</f>
        <v/>
      </c>
      <c r="Y13" s="64"/>
      <c r="Z13" s="64"/>
      <c r="AA13" s="64"/>
      <c r="AB13" s="64"/>
      <c r="AC13" s="64"/>
      <c r="AD13" s="64"/>
      <c r="AE13" s="64" t="str">
        <f>IF(OR(ISBLANK($A$1),AE12=0),"",CONCATENATE(TEXT(AE12/$B$1,"0,00")," ",$A$1))</f>
        <v/>
      </c>
      <c r="AF13" s="64"/>
      <c r="AG13" s="64"/>
      <c r="AH13" s="64"/>
      <c r="AI13" s="64"/>
      <c r="AJ13" s="64"/>
      <c r="AK13" s="64" t="str">
        <f>IF(ISBLANK($A$1),"",CONCATENATE(TEXT(AK12/$B$1,"0,00")," ",$A$1))</f>
        <v/>
      </c>
      <c r="AL13" s="64" t="str">
        <f>IF(OR(ISBLANK($A$1),AL12=0),"",CONCATENATE(TEXT(AL12/$B$1,"0,00")," ",$A$1))</f>
        <v/>
      </c>
      <c r="AM13" s="64"/>
      <c r="AN13" s="64"/>
      <c r="AO13" s="64"/>
      <c r="AP13" s="64"/>
      <c r="AQ13" s="64"/>
      <c r="AR13" s="64" t="str">
        <f>IF(ISBLANK($A$1),"",CONCATENATE(TEXT(AR12/$B$1,"0,00")," ",$A$1))</f>
        <v/>
      </c>
      <c r="AS13" s="64"/>
      <c r="AT13" s="64"/>
      <c r="AU13" s="64"/>
      <c r="AV13" s="64"/>
      <c r="AW13" s="64"/>
      <c r="AX13" s="64"/>
      <c r="AY13" s="64" t="str">
        <f>IF(OR(ISBLANK($A$1),AY12=0),"",CONCATENATE(TEXT(AY12/$B$1,"0,00")," ",$A$1))</f>
        <v/>
      </c>
      <c r="AZ13" s="64"/>
      <c r="BA13" s="64"/>
      <c r="BB13" s="64"/>
      <c r="BC13" s="64"/>
      <c r="BD13" s="64"/>
      <c r="BE13" s="64" t="str">
        <f>IF(ISBLANK($A$1),"",CONCATENATE(TEXT(BE12/$B$1,"0,00")," ",$A$1))</f>
        <v/>
      </c>
      <c r="BF13" s="64"/>
      <c r="BG13" s="64"/>
      <c r="BH13" s="64"/>
      <c r="BI13" s="64"/>
      <c r="BJ13" s="64"/>
      <c r="BK13" s="64" t="str">
        <f>IF(ISBLANK($A$1),"",CONCATENATE(TEXT(BK12/$B$1,"0,00")," ",$A$1))</f>
        <v/>
      </c>
      <c r="BL13" s="64" t="str">
        <f>IF(OR(ISBLANK($A$1),BL12=0),"",CONCATENATE(TEXT(BL12/$B$1,"0,00")," ",$A$1))</f>
        <v/>
      </c>
      <c r="BM13" s="64"/>
      <c r="BN13" s="64"/>
      <c r="BO13" s="64"/>
      <c r="BP13" s="64"/>
      <c r="BQ13" s="64"/>
      <c r="BR13" s="64" t="str">
        <f>IF(ISBLANK($A$1),"",CONCATENATE(TEXT(BR12/$B$1,"0,00")," ",$A$1))</f>
        <v/>
      </c>
      <c r="BS13" s="64" t="str">
        <f>IF(OR(ISBLANK($A$1),BS12=0),"",CONCATENATE(TEXT(BS12/$B$1,"0,00")," ",$A$1))</f>
        <v/>
      </c>
      <c r="BT13" s="64"/>
      <c r="BU13" s="64"/>
      <c r="BV13" s="64"/>
      <c r="BW13" s="64"/>
      <c r="BX13" s="64"/>
      <c r="BY13" s="64" t="str">
        <f>IF(ISBLANK($A$1),"",CONCATENATE(TEXT(BY12/$B$1,"0,00")," ",$A$1))</f>
        <v/>
      </c>
      <c r="BZ13" s="64" t="str">
        <f>IF(OR(ISBLANK($A$1),BZ12=0),"",CONCATENATE(TEXT(BZ12/$B$1,"0,00")," ",$A$1))</f>
        <v/>
      </c>
      <c r="CA13" s="64"/>
      <c r="CB13" s="64"/>
      <c r="CC13" s="64"/>
      <c r="CD13" s="64"/>
      <c r="CE13" s="64"/>
      <c r="CF13" s="64" t="str">
        <f>IF(ISBLANK($A$1),"",CONCATENATE(TEXT(CF12/$B$1,"0,00")," ",$A$1))</f>
        <v/>
      </c>
      <c r="CG13" s="64" t="str">
        <f>IF(OR(ISBLANK($A$1),CG12=0),"",CONCATENATE(TEXT(CG12/$B$1,"0,00")," ",$A$1))</f>
        <v/>
      </c>
      <c r="CH13" s="64"/>
      <c r="CI13" s="64"/>
      <c r="CJ13" s="64"/>
      <c r="CK13" s="64"/>
      <c r="CL13" s="64"/>
      <c r="CM13" s="64" t="str">
        <f>IF(ISBLANK($A$1),"",CONCATENATE(TEXT(CM12/$B$1,"0,00")," ",$A$1))</f>
        <v/>
      </c>
      <c r="CN13" s="64" t="str">
        <f>IF(OR(ISBLANK($A$1),CN12=0),"",CONCATENATE(TEXT(CN12/$B$1,"0,00")," ",$A$1))</f>
        <v/>
      </c>
      <c r="CO13" s="64"/>
      <c r="CP13" s="64"/>
      <c r="CQ13" s="64"/>
      <c r="CR13" s="64"/>
      <c r="CS13" s="64"/>
      <c r="CT13" s="64" t="str">
        <f>IF(ISBLANK($A$1),"",CONCATENATE(TEXT(CT12/$B$1,"0,00")," ",$A$1))</f>
        <v/>
      </c>
      <c r="CU13" s="64" t="str">
        <f>IF(OR(ISBLANK($A$1),CU12=0),"",CONCATENATE(TEXT(CU12/$B$1,"0,00")," ",$A$1))</f>
        <v/>
      </c>
      <c r="CV13" s="64"/>
      <c r="CW13" s="64"/>
      <c r="CX13" s="64"/>
      <c r="CY13" s="64"/>
      <c r="CZ13" s="64"/>
      <c r="DA13" s="64" t="str">
        <f>IF(ISBLANK($A$1),"",CONCATENATE(TEXT(DA12/$B$1,"0,00")," ",$A$1))</f>
        <v/>
      </c>
      <c r="DB13" s="64" t="str">
        <f>IF(OR(ISBLANK($A$1),DB12=0),"",CONCATENATE(TEXT(DB12/$B$1,"0,00")," ",$A$1))</f>
        <v/>
      </c>
      <c r="DC13" s="8"/>
      <c r="DD13" s="19"/>
      <c r="DE13" s="19"/>
      <c r="DF13" s="19"/>
    </row>
    <row r="14" spans="1:110" ht="13.15" customHeight="1">
      <c r="A14" s="72" t="str">
        <f>CHAR(160)</f>
        <v> </v>
      </c>
      <c r="B14" s="73"/>
      <c r="C14" s="73"/>
      <c r="D14" s="74"/>
      <c r="E14" s="74"/>
      <c r="F14" s="74"/>
      <c r="G14" s="74"/>
      <c r="H14" s="74"/>
      <c r="I14" s="74"/>
      <c r="J14" s="73"/>
      <c r="K14" s="73"/>
      <c r="L14" s="73"/>
      <c r="M14" s="73"/>
      <c r="N14" s="75"/>
      <c r="O14" s="76"/>
      <c r="P14" s="76"/>
      <c r="Q14" s="76"/>
    </row>
  </sheetData>
  <mergeCells count="2">
    <mergeCell ref="A2:AS2"/>
    <mergeCell ref="A3:K3"/>
  </mergeCells>
  <phoneticPr fontId="9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