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/>
  </bookViews>
  <sheets>
    <sheet name="лютий 24 " sheetId="1" r:id="rId1"/>
    <sheet name="січень24" sheetId="2" r:id="rId2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Q14" i="2"/>
  <c r="O14"/>
  <c r="N14"/>
  <c r="M14"/>
  <c r="L14"/>
  <c r="I14"/>
  <c r="G14"/>
  <c r="F14"/>
  <c r="K13"/>
  <c r="J13"/>
  <c r="H13"/>
  <c r="P13" s="1"/>
  <c r="K12"/>
  <c r="K14" s="1"/>
  <c r="J12"/>
  <c r="J14" s="1"/>
  <c r="H12"/>
  <c r="H14" s="1"/>
  <c r="Q14" i="1"/>
  <c r="O14"/>
  <c r="N14"/>
  <c r="M14"/>
  <c r="L14"/>
  <c r="I14"/>
  <c r="H14"/>
  <c r="G14"/>
  <c r="F14"/>
  <c r="P13"/>
  <c r="K12"/>
  <c r="K14" s="1"/>
  <c r="J12"/>
  <c r="J14" s="1"/>
  <c r="H12"/>
  <c r="P12" s="1"/>
  <c r="T12" l="1"/>
  <c r="T14" s="1"/>
  <c r="P14"/>
  <c r="R12"/>
  <c r="S12"/>
  <c r="S13" i="2"/>
  <c r="T13"/>
  <c r="V13"/>
  <c r="R13"/>
  <c r="T13" i="1"/>
  <c r="S13"/>
  <c r="P12" i="2"/>
  <c r="R13" i="1"/>
  <c r="T12" i="2" l="1"/>
  <c r="T14" s="1"/>
  <c r="P14"/>
  <c r="R12"/>
  <c r="S12"/>
  <c r="S14" s="1"/>
  <c r="S14" i="1"/>
  <c r="U13"/>
  <c r="V13" s="1"/>
  <c r="R14"/>
  <c r="U12"/>
  <c r="U14" l="1"/>
  <c r="V12"/>
  <c r="V14" s="1"/>
  <c r="R14" i="2"/>
  <c r="U12"/>
  <c r="U14" l="1"/>
  <c r="V12"/>
  <c r="V14" s="1"/>
</calcChain>
</file>

<file path=xl/sharedStrings.xml><?xml version="1.0" encoding="utf-8"?>
<sst xmlns="http://schemas.openxmlformats.org/spreadsheetml/2006/main" count="98" uniqueCount="34">
  <si>
    <t xml:space="preserve">           Управління з питань цивільного захисту обласної державної адміністрації </t>
  </si>
  <si>
    <t>ВИТЯГ З РОЗРАХУНКОВО-ПЛАТІЖНОЇ ВІДОМОСТІ</t>
  </si>
  <si>
    <t xml:space="preserve">       за січень 2024 рік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</si>
  <si>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</si>
  <si>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</si>
  <si>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</si>
  <si>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</si>
  <si>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</si>
  <si>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</si>
  <si>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</si>
  <si>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</si>
  <si>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>надбавка за інтен -сивність</t>
  </si>
  <si>
    <t>таєм -ність</t>
  </si>
  <si>
    <t xml:space="preserve">Премія </t>
  </si>
  <si>
    <t>ГД</t>
  </si>
  <si>
    <t>відпускн</t>
  </si>
  <si>
    <t>лікарн</t>
  </si>
  <si>
    <t>Індексація</t>
  </si>
  <si>
    <t>РАЗОМ нараховано</t>
  </si>
  <si>
    <t>аванс</t>
  </si>
  <si>
    <t>ПДФО</t>
  </si>
  <si>
    <t>Військовий збір</t>
  </si>
  <si>
    <t>Проф.  Внески</t>
  </si>
  <si>
    <t>РАЗОМ утримано</t>
  </si>
  <si>
    <t>СУМА ДО ВИДАЧІ</t>
  </si>
  <si>
    <t>дні</t>
  </si>
  <si>
    <t>Сума</t>
  </si>
  <si>
    <t>сума</t>
  </si>
  <si>
    <t>квітень</t>
  </si>
  <si>
    <t>Стебницький Володимир Миронович</t>
  </si>
  <si>
    <t>начальник управління</t>
  </si>
  <si>
    <t>Семків               Віталій Петрович</t>
  </si>
  <si>
    <t>заступник начальника управління - начальник відділу</t>
  </si>
  <si>
    <t>Разом по листу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</si>
</sst>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2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1" fillId="0" borderId="1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2" borderId="9" xfId="0" applyFont="1" applyFill="1" applyBorder="1"/>
    <xf numFmtId="0" fontId="0" fillId="2" borderId="10" xfId="0" applyFont="1" applyFill="1" applyBorder="1"/>
    <xf numFmtId="49" fontId="11" fillId="2" borderId="10" xfId="0" applyNumberFormat="1" applyFont="1" applyFill="1" applyBorder="1" applyAlignment="1">
      <alignment horizontal="left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left" vertical="top" wrapText="1"/>
    </xf>
    <xf numFmtId="1" fontId="0" fillId="0" borderId="13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right" vertical="center"/>
    </xf>
    <xf numFmtId="2" fontId="0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5" fontId="11" fillId="0" borderId="16" xfId="0" applyNumberFormat="1" applyFont="1" applyBorder="1" applyAlignment="1">
      <alignment horizontal="right" vertical="top"/>
    </xf>
    <xf numFmtId="2" fontId="11" fillId="0" borderId="16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"/>
  <sheetViews>
    <sheetView tabSelected="1" view="pageBreakPreview" zoomScaleNormal="100" workbookViewId="0">
      <selection activeCell="C9" sqref="C9"/>
    </sheetView>
  </sheetViews>
  <sheetFormatPr defaultColWidth="9" defaultRowHeight="12.75"/>
  <cols>
    <col min="1" max="2" width="4.140625" customWidth="1"/>
    <col min="3" max="3" width="12.5703125" customWidth="1"/>
    <col min="4" max="4" width="11.5703125" customWidth="1"/>
    <col min="5" max="5" width="5.7109375" customWidth="1"/>
    <col min="6" max="6" width="10.7109375" customWidth="1"/>
    <col min="7" max="14" width="9" customWidth="1"/>
    <col min="15" max="15" width="2.42578125" customWidth="1"/>
    <col min="16" max="17" width="9.5703125" customWidth="1"/>
    <col min="18" max="20" width="9" customWidth="1"/>
    <col min="21" max="22" width="9.5703125" customWidth="1"/>
  </cols>
  <sheetData>
    <row r="1" spans="1:22" ht="18.75">
      <c r="A1" s="3"/>
      <c r="B1" s="3"/>
      <c r="C1" s="4">
        <v>1</v>
      </c>
      <c r="D1" s="4"/>
      <c r="E1" s="5"/>
      <c r="F1" s="5"/>
      <c r="G1" s="5"/>
    </row>
    <row r="2" spans="1:22" ht="15.75">
      <c r="A2" s="6" t="s">
        <v>0</v>
      </c>
      <c r="B2" s="6"/>
      <c r="C2" s="7"/>
      <c r="D2" s="7"/>
      <c r="E2" s="8"/>
      <c r="F2" s="8"/>
      <c r="G2" s="8"/>
      <c r="H2" s="9"/>
    </row>
    <row r="3" spans="1:22">
      <c r="A3" s="2">
        <v>14373087</v>
      </c>
      <c r="B3" s="2"/>
      <c r="C3" s="2"/>
      <c r="D3" s="10"/>
      <c r="E3" s="11"/>
      <c r="F3" s="11"/>
      <c r="G3" s="11"/>
    </row>
    <row r="4" spans="1:22" ht="15.75">
      <c r="A4" s="12"/>
      <c r="B4" s="12"/>
      <c r="C4" s="12"/>
      <c r="D4" s="10"/>
      <c r="E4" s="11"/>
      <c r="F4" s="11"/>
      <c r="G4" s="11"/>
      <c r="I4" s="13" t="s">
        <v>1</v>
      </c>
      <c r="J4" s="13"/>
      <c r="K4" s="13"/>
    </row>
    <row r="5" spans="1:22" ht="15.75">
      <c r="A5" s="12"/>
      <c r="B5" s="12"/>
      <c r="C5" s="12"/>
      <c r="D5" s="10"/>
      <c r="E5" s="11"/>
      <c r="F5" s="11"/>
      <c r="G5" s="11"/>
      <c r="I5" s="13"/>
      <c r="J5" s="13"/>
      <c r="K5" s="13"/>
    </row>
    <row r="6" spans="1:22" ht="15.75">
      <c r="A6" s="12"/>
      <c r="B6" s="12"/>
      <c r="C6" s="12"/>
      <c r="D6" s="10"/>
      <c r="E6" s="11"/>
      <c r="F6" s="11"/>
      <c r="G6" s="11"/>
      <c r="J6" s="14" t="s">
        <v>2</v>
      </c>
      <c r="K6" s="14"/>
    </row>
    <row r="7" spans="1:22">
      <c r="A7" s="12"/>
      <c r="B7" s="12"/>
      <c r="C7" s="12"/>
      <c r="D7" s="10"/>
      <c r="E7" s="11"/>
      <c r="F7" s="11"/>
      <c r="G7" s="11"/>
    </row>
    <row r="8" spans="1:22">
      <c r="A8" s="15"/>
      <c r="B8" s="15"/>
      <c r="C8" s="16"/>
      <c r="D8" s="16"/>
      <c r="E8" s="16"/>
      <c r="F8" s="16"/>
      <c r="G8" s="16"/>
    </row>
    <row r="9" spans="1:22" ht="127.5">
      <c r="A9" s="17" t="s">
        <v>3</v>
      </c>
      <c r="B9" s="18" t="s">
        <v>4</v>
      </c>
      <c r="C9" s="19" t="s">
        <v>5</v>
      </c>
      <c r="D9" s="20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21" t="s">
        <v>12</v>
      </c>
      <c r="K9" s="21" t="s">
        <v>13</v>
      </c>
      <c r="L9" s="21" t="s">
        <v>14</v>
      </c>
      <c r="M9" s="21" t="s">
        <v>15</v>
      </c>
      <c r="N9" s="21" t="s">
        <v>16</v>
      </c>
      <c r="O9" s="21" t="s">
        <v>17</v>
      </c>
      <c r="P9" s="21" t="s">
        <v>18</v>
      </c>
      <c r="Q9" s="21" t="s">
        <v>19</v>
      </c>
      <c r="R9" s="21" t="s">
        <v>20</v>
      </c>
      <c r="S9" s="21" t="s">
        <v>21</v>
      </c>
      <c r="T9" s="21" t="s">
        <v>22</v>
      </c>
      <c r="U9" s="21" t="s">
        <v>23</v>
      </c>
      <c r="V9" s="19" t="s">
        <v>24</v>
      </c>
    </row>
    <row r="10" spans="1:22" ht="51">
      <c r="A10" s="22"/>
      <c r="B10" s="23"/>
      <c r="C10" s="24"/>
      <c r="D10" s="24"/>
      <c r="E10" s="24" t="s">
        <v>25</v>
      </c>
      <c r="F10" s="24" t="s">
        <v>26</v>
      </c>
      <c r="G10" s="24" t="s">
        <v>27</v>
      </c>
      <c r="H10" s="24" t="s">
        <v>26</v>
      </c>
      <c r="I10" s="24" t="s">
        <v>26</v>
      </c>
      <c r="J10" s="24" t="s">
        <v>26</v>
      </c>
      <c r="K10" s="24" t="s">
        <v>26</v>
      </c>
      <c r="L10" s="24" t="s">
        <v>26</v>
      </c>
      <c r="M10" s="24" t="s">
        <v>26</v>
      </c>
      <c r="N10" s="24" t="s">
        <v>26</v>
      </c>
      <c r="O10" s="24" t="s">
        <v>26</v>
      </c>
      <c r="P10" s="24" t="s">
        <v>26</v>
      </c>
      <c r="Q10" s="24" t="s">
        <v>26</v>
      </c>
      <c r="R10" s="24" t="s">
        <v>26</v>
      </c>
      <c r="S10" s="24" t="s">
        <v>26</v>
      </c>
      <c r="T10" s="24" t="s">
        <v>26</v>
      </c>
      <c r="U10" s="24" t="s">
        <v>26</v>
      </c>
      <c r="V10" s="24" t="s">
        <v>26</v>
      </c>
    </row>
    <row r="11" spans="1:22">
      <c r="A11" s="25"/>
      <c r="B11" s="26"/>
      <c r="C11" s="27" t="s">
        <v>28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ht="41.25" customHeight="1">
      <c r="A12" s="29">
        <v>1</v>
      </c>
      <c r="B12" s="30">
        <v>1</v>
      </c>
      <c r="C12" s="31" t="s">
        <v>29</v>
      </c>
      <c r="D12" s="31" t="s">
        <v>30</v>
      </c>
      <c r="E12" s="32">
        <v>21</v>
      </c>
      <c r="F12" s="33">
        <v>25842</v>
      </c>
      <c r="G12" s="33">
        <v>800</v>
      </c>
      <c r="H12" s="33">
        <f>F12*0.3</f>
        <v>7752.5999999999995</v>
      </c>
      <c r="I12" s="33">
        <v>0</v>
      </c>
      <c r="J12" s="33">
        <f>F12*0.15</f>
        <v>3876.2999999999997</v>
      </c>
      <c r="K12" s="33">
        <f>F12*0.3</f>
        <v>7752.5999999999995</v>
      </c>
      <c r="L12" s="33"/>
      <c r="M12" s="33"/>
      <c r="N12" s="33"/>
      <c r="O12" s="33"/>
      <c r="P12" s="33">
        <f>SUM(F12:O12)</f>
        <v>46023.5</v>
      </c>
      <c r="Q12" s="34">
        <v>12000</v>
      </c>
      <c r="R12" s="33">
        <f>P12*0.18</f>
        <v>8284.23</v>
      </c>
      <c r="S12" s="33">
        <f>P12*0.015</f>
        <v>690.35249999999996</v>
      </c>
      <c r="T12" s="33">
        <f>P12*0.01</f>
        <v>460.23500000000001</v>
      </c>
      <c r="U12" s="33">
        <f>Q12+R12+S12+T12</f>
        <v>21434.817500000001</v>
      </c>
      <c r="V12" s="33">
        <f>P12-U12</f>
        <v>24588.682499999999</v>
      </c>
    </row>
    <row r="13" spans="1:22" ht="63.75">
      <c r="A13" s="29">
        <v>2</v>
      </c>
      <c r="B13" s="30">
        <v>3</v>
      </c>
      <c r="C13" s="31" t="s">
        <v>31</v>
      </c>
      <c r="D13" s="31" t="s">
        <v>32</v>
      </c>
      <c r="E13" s="32">
        <v>19</v>
      </c>
      <c r="F13" s="33">
        <v>22211.9</v>
      </c>
      <c r="G13" s="33">
        <v>452.38</v>
      </c>
      <c r="H13" s="33">
        <v>6663.57</v>
      </c>
      <c r="I13" s="33"/>
      <c r="J13" s="33">
        <v>3331.79</v>
      </c>
      <c r="K13" s="33">
        <v>2221.19</v>
      </c>
      <c r="L13" s="33"/>
      <c r="M13" s="33"/>
      <c r="N13" s="33"/>
      <c r="O13" s="33"/>
      <c r="P13" s="33">
        <f>SUM(F13:O13)</f>
        <v>34880.83</v>
      </c>
      <c r="Q13" s="33">
        <v>10000</v>
      </c>
      <c r="R13" s="33">
        <f>P13*0.18</f>
        <v>6278.5493999999999</v>
      </c>
      <c r="S13" s="33">
        <f>P13*0.015</f>
        <v>523.21244999999999</v>
      </c>
      <c r="T13" s="33">
        <f>P13*0.01</f>
        <v>348.80830000000003</v>
      </c>
      <c r="U13" s="33">
        <f>Q13+R13+S13+T13</f>
        <v>17150.57015</v>
      </c>
      <c r="V13" s="33">
        <f>P13-U13</f>
        <v>17730.259850000002</v>
      </c>
    </row>
    <row r="14" spans="1:22" ht="13.9" customHeight="1">
      <c r="A14" s="35"/>
      <c r="B14" s="36"/>
      <c r="C14" s="1" t="s">
        <v>33</v>
      </c>
      <c r="D14" s="1"/>
      <c r="E14" s="37"/>
      <c r="F14" s="38">
        <f t="shared" ref="F14:V14" si="0">SUM(F12:F13)</f>
        <v>48053.9</v>
      </c>
      <c r="G14" s="38">
        <f t="shared" si="0"/>
        <v>1252.3800000000001</v>
      </c>
      <c r="H14" s="38">
        <f t="shared" si="0"/>
        <v>14416.169999999998</v>
      </c>
      <c r="I14" s="38">
        <f t="shared" si="0"/>
        <v>0</v>
      </c>
      <c r="J14" s="38">
        <f t="shared" si="0"/>
        <v>7208.09</v>
      </c>
      <c r="K14" s="38">
        <f t="shared" si="0"/>
        <v>9973.7899999999991</v>
      </c>
      <c r="L14" s="38">
        <f t="shared" si="0"/>
        <v>0</v>
      </c>
      <c r="M14" s="38">
        <f t="shared" si="0"/>
        <v>0</v>
      </c>
      <c r="N14" s="38">
        <f t="shared" si="0"/>
        <v>0</v>
      </c>
      <c r="O14" s="38">
        <f t="shared" si="0"/>
        <v>0</v>
      </c>
      <c r="P14" s="38">
        <f t="shared" si="0"/>
        <v>80904.33</v>
      </c>
      <c r="Q14" s="38">
        <f t="shared" si="0"/>
        <v>22000</v>
      </c>
      <c r="R14" s="38">
        <f t="shared" si="0"/>
        <v>14562.779399999999</v>
      </c>
      <c r="S14" s="38">
        <f t="shared" si="0"/>
        <v>1213.56495</v>
      </c>
      <c r="T14" s="38">
        <f t="shared" si="0"/>
        <v>809.04330000000004</v>
      </c>
      <c r="U14" s="38">
        <f t="shared" si="0"/>
        <v>38585.387650000004</v>
      </c>
      <c r="V14" s="38">
        <f t="shared" si="0"/>
        <v>42318.942349999998</v>
      </c>
    </row>
  </sheetData>
  <mergeCells count="2">
    <mergeCell ref="A3:C3"/>
    <mergeCell ref="C14:D14"/>
  </mergeCells>
  <pageMargins left="0.31527777777777799" right="0.31527777777777799" top="0.74791666666666701" bottom="0.74791666666666701" header="0.51180555555555496" footer="0.51180555555555496"/>
  <pageSetup paperSize="9" scale="76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"/>
  <sheetViews>
    <sheetView view="pageBreakPreview" zoomScaleNormal="100" workbookViewId="0">
      <selection activeCell="J6" sqref="J6"/>
    </sheetView>
  </sheetViews>
  <sheetFormatPr defaultColWidth="9" defaultRowHeight="12.75"/>
  <cols>
    <col min="1" max="2" width="4.140625" customWidth="1"/>
    <col min="3" max="3" width="12.5703125" customWidth="1"/>
    <col min="4" max="4" width="11.5703125" customWidth="1"/>
    <col min="5" max="5" width="5.7109375" customWidth="1"/>
    <col min="6" max="6" width="10.7109375" customWidth="1"/>
    <col min="7" max="14" width="9" customWidth="1"/>
    <col min="15" max="15" width="2.42578125" customWidth="1"/>
    <col min="16" max="17" width="9.5703125" customWidth="1"/>
    <col min="18" max="20" width="9" customWidth="1"/>
    <col min="21" max="22" width="9.5703125" customWidth="1"/>
  </cols>
  <sheetData>
    <row r="1" spans="1:22" ht="18.75">
      <c r="A1" s="3"/>
      <c r="B1" s="3"/>
      <c r="C1" s="4">
        <v>1</v>
      </c>
      <c r="D1" s="4"/>
      <c r="E1" s="5"/>
      <c r="F1" s="5"/>
      <c r="G1" s="5"/>
    </row>
    <row r="2" spans="1:22" ht="15.75">
      <c r="A2" s="6" t="s">
        <v>0</v>
      </c>
      <c r="B2" s="6"/>
      <c r="C2" s="7"/>
      <c r="D2" s="7"/>
      <c r="E2" s="8"/>
      <c r="F2" s="8"/>
      <c r="G2" s="8"/>
      <c r="H2" s="9"/>
    </row>
    <row r="3" spans="1:22">
      <c r="A3" s="2">
        <v>14373087</v>
      </c>
      <c r="B3" s="2"/>
      <c r="C3" s="2"/>
      <c r="D3" s="10"/>
      <c r="E3" s="11"/>
      <c r="F3" s="11"/>
      <c r="G3" s="11"/>
    </row>
    <row r="4" spans="1:22" ht="15.75">
      <c r="A4" s="12"/>
      <c r="B4" s="12"/>
      <c r="C4" s="12"/>
      <c r="D4" s="10"/>
      <c r="E4" s="11"/>
      <c r="F4" s="11"/>
      <c r="G4" s="11"/>
      <c r="I4" s="13" t="s">
        <v>1</v>
      </c>
      <c r="J4" s="13"/>
      <c r="K4" s="13"/>
    </row>
    <row r="5" spans="1:22" ht="15.75">
      <c r="A5" s="12"/>
      <c r="B5" s="12"/>
      <c r="C5" s="12"/>
      <c r="D5" s="10"/>
      <c r="E5" s="11"/>
      <c r="F5" s="11"/>
      <c r="G5" s="11"/>
      <c r="I5" s="13"/>
      <c r="J5" s="13"/>
      <c r="K5" s="13"/>
    </row>
    <row r="6" spans="1:22" ht="15.75">
      <c r="A6" s="12"/>
      <c r="B6" s="12"/>
      <c r="C6" s="12"/>
      <c r="D6" s="10"/>
      <c r="E6" s="11"/>
      <c r="F6" s="11"/>
      <c r="G6" s="11"/>
      <c r="J6" s="14" t="s">
        <v>2</v>
      </c>
      <c r="K6" s="14"/>
    </row>
    <row r="7" spans="1:22">
      <c r="A7" s="12"/>
      <c r="B7" s="12"/>
      <c r="C7" s="12"/>
      <c r="D7" s="10"/>
      <c r="E7" s="11"/>
      <c r="F7" s="11"/>
      <c r="G7" s="11"/>
    </row>
    <row r="8" spans="1:22">
      <c r="A8" s="15"/>
      <c r="B8" s="15"/>
      <c r="C8" s="16"/>
      <c r="D8" s="16"/>
      <c r="E8" s="16"/>
      <c r="F8" s="16"/>
      <c r="G8" s="16"/>
    </row>
    <row r="9" spans="1:22" ht="127.5">
      <c r="A9" s="17" t="s">
        <v>3</v>
      </c>
      <c r="B9" s="18" t="s">
        <v>4</v>
      </c>
      <c r="C9" s="19" t="s">
        <v>5</v>
      </c>
      <c r="D9" s="20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21" t="s">
        <v>12</v>
      </c>
      <c r="K9" s="21" t="s">
        <v>13</v>
      </c>
      <c r="L9" s="21" t="s">
        <v>14</v>
      </c>
      <c r="M9" s="21" t="s">
        <v>15</v>
      </c>
      <c r="N9" s="21" t="s">
        <v>16</v>
      </c>
      <c r="O9" s="21" t="s">
        <v>17</v>
      </c>
      <c r="P9" s="21" t="s">
        <v>18</v>
      </c>
      <c r="Q9" s="21" t="s">
        <v>19</v>
      </c>
      <c r="R9" s="21" t="s">
        <v>20</v>
      </c>
      <c r="S9" s="21" t="s">
        <v>21</v>
      </c>
      <c r="T9" s="21" t="s">
        <v>22</v>
      </c>
      <c r="U9" s="21" t="s">
        <v>23</v>
      </c>
      <c r="V9" s="19" t="s">
        <v>24</v>
      </c>
    </row>
    <row r="10" spans="1:22" ht="51">
      <c r="A10" s="22"/>
      <c r="B10" s="23"/>
      <c r="C10" s="24"/>
      <c r="D10" s="24"/>
      <c r="E10" s="24" t="s">
        <v>25</v>
      </c>
      <c r="F10" s="24" t="s">
        <v>26</v>
      </c>
      <c r="G10" s="24" t="s">
        <v>27</v>
      </c>
      <c r="H10" s="24" t="s">
        <v>26</v>
      </c>
      <c r="I10" s="24" t="s">
        <v>26</v>
      </c>
      <c r="J10" s="24" t="s">
        <v>26</v>
      </c>
      <c r="K10" s="24" t="s">
        <v>26</v>
      </c>
      <c r="L10" s="24" t="s">
        <v>26</v>
      </c>
      <c r="M10" s="24" t="s">
        <v>26</v>
      </c>
      <c r="N10" s="24" t="s">
        <v>26</v>
      </c>
      <c r="O10" s="24" t="s">
        <v>26</v>
      </c>
      <c r="P10" s="24" t="s">
        <v>26</v>
      </c>
      <c r="Q10" s="24" t="s">
        <v>26</v>
      </c>
      <c r="R10" s="24" t="s">
        <v>26</v>
      </c>
      <c r="S10" s="24" t="s">
        <v>26</v>
      </c>
      <c r="T10" s="24" t="s">
        <v>26</v>
      </c>
      <c r="U10" s="24" t="s">
        <v>26</v>
      </c>
      <c r="V10" s="24" t="s">
        <v>26</v>
      </c>
    </row>
    <row r="11" spans="1:22">
      <c r="A11" s="25"/>
      <c r="B11" s="26"/>
      <c r="C11" s="27" t="s">
        <v>28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ht="41.25" customHeight="1">
      <c r="A12" s="29">
        <v>1</v>
      </c>
      <c r="B12" s="30">
        <v>1</v>
      </c>
      <c r="C12" s="31" t="s">
        <v>29</v>
      </c>
      <c r="D12" s="31" t="s">
        <v>30</v>
      </c>
      <c r="E12" s="32">
        <v>23</v>
      </c>
      <c r="F12" s="33">
        <v>25842</v>
      </c>
      <c r="G12" s="33">
        <v>800</v>
      </c>
      <c r="H12" s="33">
        <f>F12*0.3</f>
        <v>7752.5999999999995</v>
      </c>
      <c r="I12" s="33">
        <v>0</v>
      </c>
      <c r="J12" s="33">
        <f>F12*0.15</f>
        <v>3876.2999999999997</v>
      </c>
      <c r="K12" s="33">
        <f>F12*0.3</f>
        <v>7752.5999999999995</v>
      </c>
      <c r="L12" s="33"/>
      <c r="M12" s="33"/>
      <c r="N12" s="33"/>
      <c r="O12" s="33"/>
      <c r="P12" s="33">
        <f>SUM(F12:O12)</f>
        <v>46023.5</v>
      </c>
      <c r="Q12" s="34">
        <v>12000</v>
      </c>
      <c r="R12" s="33">
        <f>P12*0.18</f>
        <v>8284.23</v>
      </c>
      <c r="S12" s="33">
        <f>P12*0.015</f>
        <v>690.35249999999996</v>
      </c>
      <c r="T12" s="33">
        <f>P12*0.01</f>
        <v>460.23500000000001</v>
      </c>
      <c r="U12" s="33">
        <f>Q12+R12+S12+T12</f>
        <v>21434.817500000001</v>
      </c>
      <c r="V12" s="33">
        <f>P12-U12</f>
        <v>24588.682499999999</v>
      </c>
    </row>
    <row r="13" spans="1:22" ht="63.75">
      <c r="A13" s="29">
        <v>2</v>
      </c>
      <c r="B13" s="30">
        <v>3</v>
      </c>
      <c r="C13" s="31" t="s">
        <v>31</v>
      </c>
      <c r="D13" s="31" t="s">
        <v>32</v>
      </c>
      <c r="E13" s="32">
        <v>20</v>
      </c>
      <c r="F13" s="33">
        <v>21347.83</v>
      </c>
      <c r="G13" s="33">
        <v>434.78</v>
      </c>
      <c r="H13" s="33">
        <f>F13*0.3</f>
        <v>6404.3490000000002</v>
      </c>
      <c r="I13" s="33">
        <v>0</v>
      </c>
      <c r="J13" s="33">
        <f>F13*0.15</f>
        <v>3202.1745000000001</v>
      </c>
      <c r="K13" s="33">
        <f>F13*0.2</f>
        <v>4269.5660000000007</v>
      </c>
      <c r="L13" s="33"/>
      <c r="M13" s="33">
        <v>3569.6</v>
      </c>
      <c r="N13" s="33"/>
      <c r="O13" s="33"/>
      <c r="P13" s="33">
        <f>SUM(F13:O13)</f>
        <v>39228.299500000001</v>
      </c>
      <c r="Q13" s="33">
        <v>10000</v>
      </c>
      <c r="R13" s="33">
        <f>P13*0.18</f>
        <v>7061.0939099999996</v>
      </c>
      <c r="S13" s="33">
        <f>P13*0.015</f>
        <v>588.42449250000004</v>
      </c>
      <c r="T13" s="33">
        <f>P13*0.01</f>
        <v>392.28299500000003</v>
      </c>
      <c r="U13" s="33">
        <v>18041.79</v>
      </c>
      <c r="V13" s="33">
        <f>P13-U13</f>
        <v>21186.5095</v>
      </c>
    </row>
    <row r="14" spans="1:22" ht="13.9" customHeight="1">
      <c r="A14" s="35"/>
      <c r="B14" s="36"/>
      <c r="C14" s="1" t="s">
        <v>33</v>
      </c>
      <c r="D14" s="1"/>
      <c r="E14" s="37"/>
      <c r="F14" s="38">
        <f t="shared" ref="F14:V14" si="0">SUM(F12:F13)</f>
        <v>47189.83</v>
      </c>
      <c r="G14" s="38">
        <f t="shared" si="0"/>
        <v>1234.78</v>
      </c>
      <c r="H14" s="38">
        <f t="shared" si="0"/>
        <v>14156.949000000001</v>
      </c>
      <c r="I14" s="38">
        <f t="shared" si="0"/>
        <v>0</v>
      </c>
      <c r="J14" s="38">
        <f t="shared" si="0"/>
        <v>7078.4745000000003</v>
      </c>
      <c r="K14" s="38">
        <f t="shared" si="0"/>
        <v>12022.166000000001</v>
      </c>
      <c r="L14" s="38">
        <f t="shared" si="0"/>
        <v>0</v>
      </c>
      <c r="M14" s="38">
        <f t="shared" si="0"/>
        <v>3569.6</v>
      </c>
      <c r="N14" s="38">
        <f t="shared" si="0"/>
        <v>0</v>
      </c>
      <c r="O14" s="38">
        <f t="shared" si="0"/>
        <v>0</v>
      </c>
      <c r="P14" s="38">
        <f t="shared" si="0"/>
        <v>85251.799499999994</v>
      </c>
      <c r="Q14" s="38">
        <f t="shared" si="0"/>
        <v>22000</v>
      </c>
      <c r="R14" s="38">
        <f t="shared" si="0"/>
        <v>15345.323909999999</v>
      </c>
      <c r="S14" s="38">
        <f t="shared" si="0"/>
        <v>1278.7769925</v>
      </c>
      <c r="T14" s="38">
        <f t="shared" si="0"/>
        <v>852.51799500000004</v>
      </c>
      <c r="U14" s="38">
        <f t="shared" si="0"/>
        <v>39476.607499999998</v>
      </c>
      <c r="V14" s="38">
        <f t="shared" si="0"/>
        <v>45775.191999999995</v>
      </c>
    </row>
  </sheetData>
  <mergeCells count="2">
    <mergeCell ref="A3:C3"/>
    <mergeCell ref="C14:D14"/>
  </mergeCells>
  <pageMargins left="0.31527777777777799" right="0.31527777777777799" top="0.74791666666666701" bottom="0.74791666666666701" header="0.51180555555555496" footer="0.51180555555555496"/>
  <pageSetup paperSize="9" scale="76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лютий 24 </vt:lpstr>
      <vt:lpstr>січень24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</cp:revision>
  <cp:lastPrinted>2024-03-04T06:49:34Z</cp:lastPrinted>
  <dcterms:created xsi:type="dcterms:W3CDTF">2003-05-15T10:58:21Z</dcterms:created>
  <dcterms:modified xsi:type="dcterms:W3CDTF">2024-03-05T09:41:55Z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