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пень" sheetId="1" state="visible" r:id="rId3"/>
  </sheets>
  <definedNames>
    <definedName function="false" hidden="false" localSheetId="0" name="_xlnm.Print_Area" vbProcedure="false">липень!$A$1:$W$16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<sst xmlns="http://schemas.openxmlformats.org/spreadsheetml/2006/main" count="51" uniqueCount="36">
  <si>
    <t xml:space="preserve">           Департамент з питань цивільного захисту,ОР та ВзПО ОДА</t>
  </si>
  <si>
    <t xml:space="preserve">ВИТЯГ З РОЗРАХУНКОВО-ПЛАТІЖНОЇ ВІДОМОСТІ</t>
  </si>
  <si>
    <t xml:space="preserve">       за липень 2025 рік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</si>
  <si>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</si>
  <si>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</si>
  <si>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</si>
  <si>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</si>
  <si>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</si>
  <si>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</si>
  <si>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</si>
  <si>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 </t>
  </si>
  <si>
    <t xml:space="preserve">таєм -ність</t>
  </si>
  <si>
    <t xml:space="preserve">Премія </t>
  </si>
  <si>
    <t xml:space="preserve">ГД</t>
  </si>
  <si>
    <t xml:space="preserve">відпускні  компенс за невик. відп</t>
  </si>
  <si>
    <t xml:space="preserve">лікарн</t>
  </si>
  <si>
    <t xml:space="preserve">Індексація</t>
  </si>
  <si>
    <t xml:space="preserve">РАЗОМ нараховано</t>
  </si>
  <si>
    <t xml:space="preserve">аванс</t>
  </si>
  <si>
    <t xml:space="preserve">Аліменти</t>
  </si>
  <si>
    <t xml:space="preserve">ПДФО</t>
  </si>
  <si>
    <t xml:space="preserve">Військовий збір</t>
  </si>
  <si>
    <t xml:space="preserve">Проф.  Внески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</si>
  <si>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</si>
  <si>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</si>
  <si>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</si>
  <si>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</si>
  <si>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сума</t>
  </si>
  <si>
    <t xml:space="preserve">липень</t>
  </si>
  <si>
    <t xml:space="preserve">Шкрібляк Дмитро Іванович</t>
  </si>
  <si>
    <t xml:space="preserve">директор департаменту</t>
  </si>
  <si>
    <t xml:space="preserve">Семків               Віталій Петрович</t>
  </si>
  <si>
    <t xml:space="preserve">заступ.директора департ - начальник управління ЦЗ</t>
  </si>
  <si>
    <t xml:space="preserve">Рибчук   Віктор Вікторович</t>
  </si>
  <si>
    <t xml:space="preserve">заступ.директора департ - начальник управління ОР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</si>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</sst>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5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3.2" customHeight="true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5"/>
    <col collapsed="false" customWidth="true" hidden="false" outlineLevel="0" max="4" min="4" style="0" width="12.88"/>
    <col collapsed="false" customWidth="true" hidden="false" outlineLevel="0" max="5" min="5" style="0" width="5.66"/>
    <col collapsed="false" customWidth="true" hidden="false" outlineLevel="0" max="7" min="7" style="0" width="7.55"/>
    <col collapsed="false" customWidth="true" hidden="false" outlineLevel="0" max="11" min="8" style="0" width="8.99"/>
    <col collapsed="false" customWidth="true" hidden="false" outlineLevel="0" max="12" min="12" style="0" width="9.77"/>
    <col collapsed="false" customWidth="true" hidden="false" outlineLevel="0" max="13" min="13" style="0" width="4.33"/>
    <col collapsed="false" customWidth="true" hidden="false" outlineLevel="0" max="14" min="14" style="0" width="4.77"/>
    <col collapsed="false" customWidth="true" hidden="false" outlineLevel="0" max="15" min="15" style="0" width="7.43"/>
    <col collapsed="false" customWidth="true" hidden="false" outlineLevel="0" max="18" min="16" style="0" width="9.55"/>
    <col collapsed="false" customWidth="true" hidden="false" outlineLevel="0" max="21" min="19" style="0" width="8.99"/>
    <col collapsed="false" customWidth="true" hidden="false" outlineLevel="0" max="23" min="22" style="0" width="9.55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45727968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2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93.6" hidden="false" customHeight="tru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14</v>
      </c>
      <c r="M9" s="20"/>
      <c r="N9" s="20" t="s">
        <v>15</v>
      </c>
      <c r="O9" s="20" t="s">
        <v>16</v>
      </c>
      <c r="P9" s="20" t="s">
        <v>17</v>
      </c>
      <c r="Q9" s="20" t="s">
        <v>18</v>
      </c>
      <c r="R9" s="20" t="s">
        <v>19</v>
      </c>
      <c r="S9" s="20" t="s">
        <v>20</v>
      </c>
      <c r="T9" s="20" t="s">
        <v>21</v>
      </c>
      <c r="U9" s="20" t="s">
        <v>22</v>
      </c>
      <c r="V9" s="20" t="s">
        <v>23</v>
      </c>
      <c r="W9" s="18" t="s">
        <v>24</v>
      </c>
    </row>
    <row r="10" customFormat="false" ht="36" hidden="false" customHeight="tru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/>
      <c r="S10" s="23" t="s">
        <v>26</v>
      </c>
      <c r="T10" s="23" t="s">
        <v>26</v>
      </c>
      <c r="U10" s="23" t="s">
        <v>26</v>
      </c>
      <c r="V10" s="23" t="s">
        <v>26</v>
      </c>
      <c r="W10" s="23" t="s">
        <v>26</v>
      </c>
    </row>
    <row r="11" customFormat="false" ht="13.8" hidden="false" customHeight="false" outlineLevel="0" collapsed="false">
      <c r="A11" s="24"/>
      <c r="B11" s="25"/>
      <c r="C11" s="26" t="s">
        <v>28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23</v>
      </c>
      <c r="F12" s="32" t="n">
        <v>38763</v>
      </c>
      <c r="G12" s="32" t="n">
        <v>500</v>
      </c>
      <c r="H12" s="32" t="n">
        <v>2865.09</v>
      </c>
      <c r="I12" s="32" t="n">
        <f aca="false">F12*0.15</f>
        <v>5814.45</v>
      </c>
      <c r="J12" s="32" t="n">
        <f aca="false">F12*0.3</f>
        <v>11628.9</v>
      </c>
      <c r="K12" s="32"/>
      <c r="L12" s="32"/>
      <c r="M12" s="32"/>
      <c r="N12" s="32"/>
      <c r="O12" s="32" t="n">
        <v>133.23</v>
      </c>
      <c r="P12" s="32" t="n">
        <f aca="false">SUM(F12:O12)</f>
        <v>59704.67</v>
      </c>
      <c r="Q12" s="33" t="n">
        <v>10000</v>
      </c>
      <c r="R12" s="33"/>
      <c r="S12" s="32" t="n">
        <f aca="false">P12*0.18</f>
        <v>10746.8406</v>
      </c>
      <c r="T12" s="32" t="n">
        <f aca="false">P12*0.05</f>
        <v>2985.2335</v>
      </c>
      <c r="U12" s="32" t="n">
        <v>0</v>
      </c>
      <c r="V12" s="32" t="n">
        <f aca="false">Q12+S12+T12+U12</f>
        <v>23732.0741</v>
      </c>
      <c r="W12" s="32" t="n">
        <f aca="false">P12-V12</f>
        <v>35972.5959</v>
      </c>
    </row>
    <row r="13" customFormat="false" ht="70.2" hidden="false" customHeight="true" outlineLevel="0" collapsed="false">
      <c r="A13" s="28" t="n">
        <v>2</v>
      </c>
      <c r="B13" s="29" t="n">
        <v>4</v>
      </c>
      <c r="C13" s="30" t="s">
        <v>31</v>
      </c>
      <c r="D13" s="30" t="s">
        <v>32</v>
      </c>
      <c r="E13" s="31" t="n">
        <v>23</v>
      </c>
      <c r="F13" s="32" t="n">
        <v>27005</v>
      </c>
      <c r="G13" s="32" t="n">
        <v>600</v>
      </c>
      <c r="H13" s="32" t="n">
        <f aca="false">F13*0.3</f>
        <v>8101.5</v>
      </c>
      <c r="I13" s="32" t="n">
        <v>528.36</v>
      </c>
      <c r="J13" s="32" t="n">
        <f aca="false">F13*0.2</f>
        <v>5401</v>
      </c>
      <c r="K13" s="32"/>
      <c r="L13" s="32"/>
      <c r="M13" s="32"/>
      <c r="N13" s="32"/>
      <c r="O13" s="32" t="n">
        <v>133.23</v>
      </c>
      <c r="P13" s="32" t="n">
        <f aca="false">SUM(F13:O13)</f>
        <v>41769.09</v>
      </c>
      <c r="Q13" s="32" t="n">
        <v>15000</v>
      </c>
      <c r="R13" s="32"/>
      <c r="S13" s="32" t="n">
        <f aca="false">P13*0.18</f>
        <v>7518.4362</v>
      </c>
      <c r="T13" s="32" t="n">
        <f aca="false">P13*0.05</f>
        <v>2088.4545</v>
      </c>
      <c r="U13" s="32" t="n">
        <f aca="false">(P13-N13)*0.01</f>
        <v>417.6909</v>
      </c>
      <c r="V13" s="32" t="n">
        <f aca="false">Q13+S13+T13+U13</f>
        <v>25024.5816</v>
      </c>
      <c r="W13" s="32" t="n">
        <f aca="false">P13-V13</f>
        <v>16744.5084</v>
      </c>
    </row>
    <row r="14" customFormat="false" ht="73.2" hidden="false" customHeight="true" outlineLevel="0" collapsed="false">
      <c r="A14" s="28" t="n">
        <v>3</v>
      </c>
      <c r="B14" s="29" t="n">
        <v>12</v>
      </c>
      <c r="C14" s="30" t="s">
        <v>33</v>
      </c>
      <c r="D14" s="30" t="s">
        <v>34</v>
      </c>
      <c r="E14" s="31" t="n">
        <v>23</v>
      </c>
      <c r="F14" s="32" t="n">
        <v>27005</v>
      </c>
      <c r="G14" s="32" t="n">
        <v>104.35</v>
      </c>
      <c r="H14" s="32" t="n">
        <f aca="false">F14*0.3</f>
        <v>8101.5</v>
      </c>
      <c r="I14" s="32" t="n">
        <v>0</v>
      </c>
      <c r="J14" s="32" t="n">
        <v>939.3</v>
      </c>
      <c r="K14" s="32"/>
      <c r="L14" s="32"/>
      <c r="M14" s="32"/>
      <c r="N14" s="32"/>
      <c r="O14" s="32" t="n">
        <v>133.23</v>
      </c>
      <c r="P14" s="32" t="n">
        <f aca="false">SUM(F14:O14)</f>
        <v>36283.38</v>
      </c>
      <c r="Q14" s="32" t="n">
        <v>10000</v>
      </c>
      <c r="R14" s="32" t="n">
        <v>7628.17</v>
      </c>
      <c r="S14" s="32" t="n">
        <f aca="false">P14*0.18</f>
        <v>6531.0084</v>
      </c>
      <c r="T14" s="32" t="n">
        <f aca="false">P14*0.05</f>
        <v>1814.169</v>
      </c>
      <c r="U14" s="32" t="n">
        <v>0</v>
      </c>
      <c r="V14" s="32" t="n">
        <f aca="false">Q14+S14+T14+U14+R14</f>
        <v>25973.3474</v>
      </c>
      <c r="W14" s="32" t="n">
        <f aca="false">P14-V14</f>
        <v>10310.0326</v>
      </c>
    </row>
    <row r="15" customFormat="false" ht="13.8" hidden="false" customHeight="true" outlineLevel="0" collapsed="false">
      <c r="A15" s="34"/>
      <c r="B15" s="35"/>
      <c r="C15" s="36" t="s">
        <v>35</v>
      </c>
      <c r="D15" s="36"/>
      <c r="E15" s="37"/>
      <c r="F15" s="38" t="n">
        <f aca="false">SUM(F12:F14)</f>
        <v>92773</v>
      </c>
      <c r="G15" s="38" t="n">
        <f aca="false">SUM(G12:G14)</f>
        <v>1204.35</v>
      </c>
      <c r="H15" s="38" t="n">
        <f aca="false">SUM(H12:H14)</f>
        <v>19068.09</v>
      </c>
      <c r="I15" s="38" t="n">
        <f aca="false">SUM(I12:I14)</f>
        <v>6342.81</v>
      </c>
      <c r="J15" s="38" t="n">
        <f aca="false">SUM(J12:J14)</f>
        <v>17969.2</v>
      </c>
      <c r="K15" s="38" t="n">
        <f aca="false">SUM(K12:K14)</f>
        <v>0</v>
      </c>
      <c r="L15" s="38" t="n">
        <f aca="false">SUM(L12:L14)</f>
        <v>0</v>
      </c>
      <c r="M15" s="38" t="n">
        <f aca="false">SUM(M12:M14)</f>
        <v>0</v>
      </c>
      <c r="N15" s="38" t="n">
        <f aca="false">SUM(N12:N14)</f>
        <v>0</v>
      </c>
      <c r="O15" s="38" t="n">
        <f aca="false">SUM(O12:O14)</f>
        <v>399.69</v>
      </c>
      <c r="P15" s="38" t="n">
        <f aca="false">SUM(P12:P14)</f>
        <v>137757.14</v>
      </c>
      <c r="Q15" s="38" t="n">
        <f aca="false">SUM(Q12:Q14)</f>
        <v>35000</v>
      </c>
      <c r="R15" s="38" t="n">
        <f aca="false">SUM(R12:R14)</f>
        <v>7628.17</v>
      </c>
      <c r="S15" s="38" t="n">
        <f aca="false">SUM(S12:S14)</f>
        <v>24796.2852</v>
      </c>
      <c r="T15" s="38" t="n">
        <f aca="false">SUM(T12:T14)</f>
        <v>6887.857</v>
      </c>
      <c r="U15" s="38" t="n">
        <f aca="false">SUM(U12:U14)</f>
        <v>417.6909</v>
      </c>
      <c r="V15" s="38" t="n">
        <f aca="false">SUM(V12:V14)</f>
        <v>74730.0031</v>
      </c>
      <c r="W15" s="38" t="n">
        <f aca="false">SUM(W12:W14)</f>
        <v>63027.1369</v>
      </c>
    </row>
  </sheetData>
  <mergeCells count="2">
    <mergeCell ref="A3:C3"/>
    <mergeCell ref="C15:D15"/>
  </mergeCells>
  <printOptions headings="false" gridLines="false" gridLinesSet="true" horizontalCentered="false" verticalCentered="false"/>
  <pageMargins left="0.315277777777778" right="0.315277777777778" top="0.747916666666667" bottom="0.747916666666667" header="0.511811023622047" footer="0.511811023622047"/>
  <pageSetup paperSize="9" scale="7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LibreOffice/25.2.4.3$Linux_X86_64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Анна</cp:lastModifiedBy>
  <cp:lastPrinted>2025-08-01T08:36:38Z</cp:lastPrinted>
  <dcterms:modified xsi:type="dcterms:W3CDTF">2025-08-01T08:39:24Z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