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ристувач\Downloads\"/>
    </mc:Choice>
  </mc:AlternateContent>
  <xr:revisionPtr revIDLastSave="0" documentId="13_ncr:1_{63B6E029-5865-4C1A-828B-77C434D7DA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омплексна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4" l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E12" i="4"/>
  <c r="D20" i="4"/>
  <c r="C12" i="4"/>
  <c r="E26" i="4"/>
  <c r="D12" i="4"/>
  <c r="E20" i="4"/>
  <c r="E22" i="4"/>
  <c r="D22" i="4"/>
  <c r="E24" i="4"/>
  <c r="D24" i="4"/>
  <c r="E19" i="4"/>
  <c r="D19" i="4"/>
  <c r="E14" i="4"/>
  <c r="D14" i="4"/>
  <c r="D26" i="4"/>
  <c r="E23" i="4" l="1"/>
  <c r="D23" i="4"/>
  <c r="E32" i="4" l="1"/>
  <c r="D32" i="4"/>
  <c r="C32" i="4"/>
  <c r="E40" i="4" l="1"/>
  <c r="C27" i="4"/>
  <c r="E39" i="4"/>
  <c r="C10" i="4" l="1"/>
  <c r="E41" i="4"/>
  <c r="D27" i="4"/>
  <c r="E27" i="4"/>
  <c r="E10" i="4" l="1"/>
  <c r="D10" i="4"/>
</calcChain>
</file>

<file path=xl/sharedStrings.xml><?xml version="1.0" encoding="utf-8"?>
<sst xmlns="http://schemas.openxmlformats.org/spreadsheetml/2006/main" count="62" uniqueCount="61">
  <si>
    <t>Всього за КПКВКМБ 0813242</t>
  </si>
  <si>
    <t>№ з/п</t>
  </si>
  <si>
    <t xml:space="preserve"> </t>
  </si>
  <si>
    <t>Надання соціальної послуги «підтримане проживання» (п.9.2 за порядком)</t>
  </si>
  <si>
    <t>Оплата витрат, пов’язаних із похованням учасників бойових дій, осіб з інвалідністю внаслідок війни та постраждалих учасників Революції Гідності (п.2.9 за порядком)</t>
  </si>
  <si>
    <t>Видатки на пільгове медичне обслуговування громадян, які постраждали внаслідок Чорнобильської катастрофи (п.2.10 за порядком)</t>
  </si>
  <si>
    <t xml:space="preserve">Фінансова підтримка громадських об’єднань 
(п.1.5  за порядком) 
</t>
  </si>
  <si>
    <t>Виплата одноразової грошової допомоги на лікування та вирішення невідкладних соціально-побутових питань жителям області у встановленому порядку (п.2.2 за порядком)</t>
  </si>
  <si>
    <t>Забезпечення осіб з інвалідністю з порушенням функцій опорно-рухового апарату, лежачих хворих із соціально-незахищених сімей засобами особистої гігієни (підгузники, урологічні прокладки, пелюшки, кало-, сечо- приймачі тощо) згідно з індивідуальною програмою реабілітації (п.2.4 за порядком.)</t>
  </si>
  <si>
    <t>Виплата матеріальної допомоги громадянам, яким виповнилося 100 і більше років (п.4.1 за порядком)</t>
  </si>
  <si>
    <t>Виплата матеріальної допомоги сім’ям, у яких народилося одночасно троє і більше дітей (п.5.1 за порядком)</t>
  </si>
  <si>
    <t xml:space="preserve">Проведення навчання та підвищення кваліфікації спеціалістів установ і закладів системи соціального захисту населення, центрів соціальних служб для сім'ї, дітей та молоді з питань соціального захисту населення, у тому числі з питань протидії торгівлі людьми, насильству в сім'ї, гендерної рівності 
(п.7.1 за порядком)
</t>
  </si>
  <si>
    <t xml:space="preserve">Забезпечення обробки інформації для призначення та виплати всіх видів соціальних допомог, компенсаційних виплат, пільг, субсидій на оплату житлово-комунальних послуг, твердого палива та скрапленого газу, архівування документів (п.8.3 за порядком)
</t>
  </si>
  <si>
    <t xml:space="preserve">Здійснення заходів із забезпечення якісних умов проживання в стаціонарних закладах системи соціального захисту населення області та перевезення гуманітарних вантажів із-за кордону до України для закладів соціальної сфери, підпорядкованих департаменту соціальної політики облдержадміністрації (п. 8.5 за порядком)
</t>
  </si>
  <si>
    <t>Додаткова виплата ветеранам ОУН-УПА в сумі 3000,0 гривень ( три тисячі гривень) на одну особу (п.2.1 за порядком)</t>
  </si>
  <si>
    <t>Ісаєва, 75-24-67</t>
  </si>
  <si>
    <t>Всього за КПКВКМБ 0819770</t>
  </si>
  <si>
    <t>Володимир ЛЕМЧАК</t>
  </si>
  <si>
    <t>Перелік заходів Програми, відповідно до Плану реалізації на 2023 рік, погодженого з обласною радою</t>
  </si>
  <si>
    <t>Передбачено на фінансування обласної програми на 2023 рік всього:</t>
  </si>
  <si>
    <t>Надання послуг з перевезення дітей, які потребують особливої соціальної уваги та підтримки, на оздоровлення та відпочинок, а також в туристичні, соціально-культурні та інші поїздки ( п.10.13 за порядком)</t>
  </si>
  <si>
    <t>Надання ветеранам ОУН-УПА одноразової матеріальної допомоги на оздоровлення ( п.2.11 за порядком)</t>
  </si>
  <si>
    <t>Ідентифікатор закупівлі</t>
  </si>
  <si>
    <t xml:space="preserve">UA-2023-03-24-003433-a            UA-2023-03-06-009517-a          UA-2023-03-06-009375-a           UA-2023-03-06-009079-a     </t>
  </si>
  <si>
    <t>UA-2023-06-07-009611-a            UA-2023-05-18-012447-a</t>
  </si>
  <si>
    <t>UA-P-2023-07-03-005337-b          UA-P-2023-05-01-001445-a</t>
  </si>
  <si>
    <t>Надано матеріальну допомогу 311 особам</t>
  </si>
  <si>
    <t>Надано матеріальну допомогу 1896 особам</t>
  </si>
  <si>
    <t>Надано допомогу 76 особам</t>
  </si>
  <si>
    <t>Надано допомогу 40 особам</t>
  </si>
  <si>
    <t>Надано допомогу 74 особам</t>
  </si>
  <si>
    <t>Надано допомогу 4100 особам</t>
  </si>
  <si>
    <t>Звіт
про стан реалізації заходів обласної комплексної програми соціального захисту населення Івано-Франківської області на 2022-2026 роки (затвердженої рішенням  Івано-Франківської обласної ради від 12.11.2021 №276-10/2021)</t>
  </si>
  <si>
    <t>Департамент соціальної політики Івано-Франківської обласної державної адміністрації</t>
  </si>
  <si>
    <t>Що зроблено (фактичні кількісні та якісні показники результативності реалізації заходів на звітну дату)</t>
  </si>
  <si>
    <t>Поліпшення житлових умов осіб з інвалідністю І і ІІ груп, сімей, в яких проживають двоє і більше осіб з інвалідністю, багатодітних сімей, в яких виховується дитина з інвалідністю, багатодітних сімей, в яких виховується 5 і більше дітей; сімей внутрішньо переміщених осіб, одиноких матерів (батьків), які виховують дитину з інвалідністю в т.ч. проживають спільно після досягнення такою дитиною повноліття, одиноких матерів (батьків), які виховують двоє і більше дітей, сімей, в яких народилося одночасно троє і більше дітей.(п.2.3 за порядком)</t>
  </si>
  <si>
    <t>Проведення ремонтних робіт в інтернатних установах системи соціального захисту населення (п. 8.4 за порядком)</t>
  </si>
  <si>
    <t>Публікація в друкованих виданнях прийнятих розпоряджень голови  облдержадміністрації з питань соціального захисту  населення, інших документів з питань соціального захисту населення (п.6.11 за порядком)</t>
  </si>
  <si>
    <t>Здійснення закупівлі путівок для дітей пільгових категорій віком 7-18 років  (п.10.1 за порядком)</t>
  </si>
  <si>
    <t>Надано матеріальну допомогу 1 особі</t>
  </si>
  <si>
    <t>Надано матеріальну допомогу 49 особам</t>
  </si>
  <si>
    <t>Проведено оздоровлення дітей</t>
  </si>
  <si>
    <t>Оплачено послуги з перевезення</t>
  </si>
  <si>
    <t>Передбачений обсяг фінансування заходу Програми у 2023 році за рахунок коштів обласного бюджету, тис. грн</t>
  </si>
  <si>
    <t>Освоєно коштів, тис. грн</t>
  </si>
  <si>
    <t xml:space="preserve">Директор департаменту соціальної 
політики Івано-Франківської обласної державної адміністрації                                      </t>
  </si>
  <si>
    <t>Снятинський психоневрологічний інтернат - 300,0 тис. грн</t>
  </si>
  <si>
    <t>Оплачено за публікацію оголошення про розпорядження у газеті "Галичина" - 4,0 тис. грн</t>
  </si>
  <si>
    <t>Акціонерне товариство "Укрпошта" - 80,78 тис. грн, Інформаційно-обчислювальний центр  - 70,96 тис. грн, Автоматична ідентифікаційна система - 3,42 тис. грн</t>
  </si>
  <si>
    <t xml:space="preserve">станом на 01.01.2024 </t>
  </si>
  <si>
    <t>Додаток до листа</t>
  </si>
  <si>
    <t>військової адміністрації</t>
  </si>
  <si>
    <t>Івано-Франківської обласної</t>
  </si>
  <si>
    <t>від____________ №____</t>
  </si>
  <si>
    <t>Згідно з рішенням суду</t>
  </si>
  <si>
    <t>Профінан- совано коштів, тис. грн</t>
  </si>
  <si>
    <t>Благодійний фонд "Карітас-Івано-Франківськ УГКЦ" - 49,99 тис. грн,                                                                                      Громадська організація "СЛІД" - 99,98 тис. грн</t>
  </si>
  <si>
    <t>Впровадження енергозберігаючих технологій (заміна вікон, утеплення фасадів, встановлення сучасних систем опалення тощо) в інтернатних установах системи соціального захисту населення області
(п.8.2 за порядком)</t>
  </si>
  <si>
    <t>Івано-Франківський геріатричний пансіонат - 100,0 тис. грн, Коломийський геріатричний пансіонат - 300,0 тис. грн, Коршівський геріатричний пансіонат - 195 тис. грн, Снятинський психоневрологічний інтернат - 889,18 тис. грн, Делятинський психоневрологічний інтернат - 200,0 тис. грн, Коломийський психоневрологічний інтернат - 50,0 тис. грн, Погонянський психоневрологічний інтернат - 250,0 тис. грн, Обласний заклад оздоровлення та відпочинку "Карпатські мрії"- 20,0 тис. грн,                                                                   Залучанський дитячий будинок-інтернат - 75,0 тис. грн, Обласний центр комплексної реабілітації для осіб з інвалідністю  (повнолітніх) та дітей з інвалідністю "Лелеченя"- 20,0 тис. грн</t>
  </si>
  <si>
    <t>Івано-Франківський геріатричний пансіонат - 165,35 тис. грн, Коломийський геріатричний пансіонат - 165,0 тис. грн, Коршівський геріатричний пансіонат - 80,0 тис. грн, Снятинський психоневрологічний інтернат - 685,0 тис. грн, Делятинський психоневрологічний інтернат - 230,0 тис. грн, Погонянський психоневрологічний інтернат - 274,65 тис. грн, Обласний заклад оздоровлення та відпочинку "Карпатські мрії"- 100,0 тис. грн,                                                               Коломийський психоневрологічний інтернат - 65,0 тис. грн, Залучанський дитячий будинок-інтернат - 200,0 тис. грн,       Центр соціально-психологічної допомоги в смт. Верховина - 10,0 тис. грн,                                                                                             Обласний центр комплексної реабілітації для осіб з інвалідністю  (повнолітніх) та дітей з інвалідністю "Лелеченя"- 25,0 тис. грн</t>
  </si>
  <si>
    <t>Виплата допомоги на здійснення заходів з ліквідації наслідків повені, зсуву, пожежі, інших природних стихій або збройної агресії особам, чиї житлові та/або господарські будівлі пошкоджені (знищені) внаслідок повені, зсуву, пожежі, інших природних стихій або збройної агресії Російської Федерації (п.12.1)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</si>
</sst>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sz val="10"/>
      <color rgb="FF555555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60">
    <xf numFmtId="0" fontId="0" fillId="0" borderId="0" xfId="0"/>
    <xf numFmtId="0" fontId="5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2" fontId="0" fillId="2" borderId="0" xfId="0" applyNumberFormat="1" applyFill="1"/>
    <xf numFmtId="164" fontId="0" fillId="2" borderId="0" xfId="0" applyNumberFormat="1" applyFill="1"/>
    <xf numFmtId="2" fontId="3" fillId="2" borderId="0" xfId="0" applyNumberFormat="1" applyFont="1" applyFill="1"/>
    <xf numFmtId="2" fontId="2" fillId="2" borderId="0" xfId="0" applyNumberFormat="1" applyFont="1" applyFill="1"/>
    <xf numFmtId="2" fontId="3" fillId="2" borderId="6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12" fillId="2" borderId="0" xfId="0" applyFont="1" applyFill="1"/>
    <xf numFmtId="0" fontId="13" fillId="2" borderId="0" xfId="0" applyFont="1" applyFill="1"/>
    <xf numFmtId="2" fontId="12" fillId="2" borderId="0" xfId="0" applyNumberFormat="1" applyFont="1" applyFill="1"/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15" fillId="0" borderId="0" xfId="0" applyFont="1" applyAlignment="1">
      <alignment vertical="center" wrapText="1"/>
    </xf>
    <xf numFmtId="0" fontId="17" fillId="0" borderId="0" xfId="0" applyFont="1"/>
    <xf numFmtId="0" fontId="16" fillId="3" borderId="0" xfId="0" applyFont="1" applyFill="1"/>
    <xf numFmtId="0" fontId="18" fillId="2" borderId="0" xfId="0" applyFont="1" applyFill="1"/>
    <xf numFmtId="0" fontId="6" fillId="2" borderId="0" xfId="0" applyFont="1" applyFill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top"/>
    </xf>
    <xf numFmtId="0" fontId="0" fillId="2" borderId="0" xfId="0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0" fontId="11" fillId="2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2" borderId="0" xfId="0" applyFill="1" applyAlignment="1">
      <alignment vertical="center"/>
    </xf>
    <xf numFmtId="0" fontId="13" fillId="2" borderId="0" xfId="0" applyFont="1" applyFill="1" applyAlignment="1">
      <alignment horizontal="right" vertical="center"/>
    </xf>
    <xf numFmtId="2" fontId="0" fillId="2" borderId="0" xfId="0" applyNumberFormat="1" applyFill="1" applyAlignment="1">
      <alignment vertical="center"/>
    </xf>
    <xf numFmtId="164" fontId="0" fillId="2" borderId="0" xfId="0" applyNumberFormat="1" applyFill="1" applyAlignment="1">
      <alignment vertical="center"/>
    </xf>
    <xf numFmtId="49" fontId="20" fillId="0" borderId="0" xfId="1" applyNumberFormat="1" applyFont="1" applyAlignment="1">
      <alignment horizontal="center" wrapText="1"/>
    </xf>
    <xf numFmtId="2" fontId="14" fillId="2" borderId="3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top"/>
    </xf>
    <xf numFmtId="164" fontId="14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topLeftCell="A23" zoomScaleNormal="100" workbookViewId="0">
      <selection activeCell="B26" sqref="B26"/>
    </sheetView>
  </sheetViews>
  <sheetFormatPr defaultColWidth="9.140625" defaultRowHeight="15" x14ac:dyDescent="0.25"/>
  <cols>
    <col min="1" max="1" width="5.140625" style="38" customWidth="1"/>
    <col min="2" max="2" width="61.85546875" style="2" customWidth="1"/>
    <col min="3" max="3" width="19.85546875" style="2" customWidth="1"/>
    <col min="4" max="4" width="11.7109375" style="2" customWidth="1"/>
    <col min="5" max="5" width="11.85546875" style="2" customWidth="1"/>
    <col min="6" max="6" width="24.7109375" style="2" customWidth="1"/>
    <col min="7" max="7" width="54.42578125" style="48" customWidth="1"/>
    <col min="8" max="8" width="8.5703125" style="2" bestFit="1" customWidth="1"/>
    <col min="9" max="14" width="0" style="2" hidden="1" customWidth="1"/>
    <col min="15" max="15" width="11.140625" style="2" bestFit="1" customWidth="1"/>
    <col min="16" max="17" width="9.140625" style="2"/>
    <col min="18" max="18" width="22.28515625" style="2" customWidth="1"/>
    <col min="19" max="19" width="9.140625" style="2"/>
    <col min="20" max="20" width="26.140625" style="2" customWidth="1"/>
    <col min="21" max="21" width="10.42578125" style="14" bestFit="1" customWidth="1"/>
    <col min="22" max="22" width="11" style="2" bestFit="1" customWidth="1"/>
    <col min="23" max="16384" width="9.140625" style="2"/>
  </cols>
  <sheetData>
    <row r="1" spans="1:21" ht="15.75" x14ac:dyDescent="0.25">
      <c r="G1" s="45" t="s">
        <v>50</v>
      </c>
    </row>
    <row r="2" spans="1:21" ht="15.75" x14ac:dyDescent="0.25">
      <c r="G2" s="45" t="s">
        <v>52</v>
      </c>
    </row>
    <row r="3" spans="1:21" ht="15.75" x14ac:dyDescent="0.25">
      <c r="G3" s="45" t="s">
        <v>51</v>
      </c>
    </row>
    <row r="4" spans="1:21" ht="15.75" x14ac:dyDescent="0.25">
      <c r="G4" s="45" t="s">
        <v>53</v>
      </c>
    </row>
    <row r="5" spans="1:21" ht="18" customHeight="1" x14ac:dyDescent="0.3">
      <c r="A5" s="58" t="s">
        <v>32</v>
      </c>
      <c r="B5" s="58"/>
      <c r="C5" s="58"/>
      <c r="D5" s="58"/>
      <c r="E5" s="58"/>
      <c r="F5" s="58"/>
      <c r="G5" s="58"/>
      <c r="H5" s="1"/>
    </row>
    <row r="6" spans="1:21" ht="40.5" customHeight="1" x14ac:dyDescent="0.3">
      <c r="A6" s="58"/>
      <c r="B6" s="58"/>
      <c r="C6" s="58"/>
      <c r="D6" s="58"/>
      <c r="E6" s="58"/>
      <c r="F6" s="58"/>
      <c r="G6" s="58"/>
      <c r="H6" s="29"/>
    </row>
    <row r="7" spans="1:21" ht="19.5" customHeight="1" x14ac:dyDescent="0.3">
      <c r="A7" s="39"/>
      <c r="B7" s="37"/>
      <c r="C7" s="30" t="s">
        <v>49</v>
      </c>
      <c r="D7" s="1"/>
      <c r="E7" s="1"/>
      <c r="F7" s="1"/>
      <c r="G7" s="36"/>
      <c r="H7" s="1"/>
    </row>
    <row r="8" spans="1:21" ht="16.5" customHeight="1" x14ac:dyDescent="0.3">
      <c r="A8" s="59" t="s">
        <v>33</v>
      </c>
      <c r="B8" s="59"/>
      <c r="C8" s="59"/>
      <c r="D8" s="59"/>
      <c r="E8" s="59"/>
      <c r="F8" s="59"/>
      <c r="G8" s="59"/>
      <c r="H8" s="1"/>
    </row>
    <row r="9" spans="1:21" ht="126" x14ac:dyDescent="0.25">
      <c r="A9" s="40" t="s">
        <v>1</v>
      </c>
      <c r="B9" s="3" t="s">
        <v>18</v>
      </c>
      <c r="C9" s="3" t="s">
        <v>43</v>
      </c>
      <c r="D9" s="3" t="s">
        <v>55</v>
      </c>
      <c r="E9" s="3" t="s">
        <v>44</v>
      </c>
      <c r="F9" s="3" t="s">
        <v>22</v>
      </c>
      <c r="G9" s="3" t="s">
        <v>34</v>
      </c>
      <c r="Q9" s="14"/>
      <c r="R9" s="14"/>
      <c r="T9" s="14"/>
      <c r="U9" s="2"/>
    </row>
    <row r="10" spans="1:21" ht="33" customHeight="1" x14ac:dyDescent="0.25">
      <c r="A10" s="32"/>
      <c r="B10" s="4" t="s">
        <v>19</v>
      </c>
      <c r="C10" s="5">
        <f>C27+C32</f>
        <v>22895.996000000003</v>
      </c>
      <c r="D10" s="5">
        <f>D27+D32</f>
        <v>22391.831900000005</v>
      </c>
      <c r="E10" s="5">
        <f>E27+E32</f>
        <v>22391.831900000005</v>
      </c>
      <c r="F10" s="5"/>
      <c r="G10" s="46"/>
      <c r="N10" s="14"/>
      <c r="O10" s="14"/>
      <c r="P10" s="14"/>
      <c r="Q10" s="14"/>
      <c r="T10" s="14"/>
      <c r="U10" s="2"/>
    </row>
    <row r="11" spans="1:21" ht="30.75" customHeight="1" x14ac:dyDescent="0.25">
      <c r="A11" s="41">
        <v>1</v>
      </c>
      <c r="B11" s="6" t="s">
        <v>6</v>
      </c>
      <c r="C11" s="7">
        <v>0</v>
      </c>
      <c r="D11" s="24"/>
      <c r="E11" s="24"/>
      <c r="F11" s="24"/>
      <c r="G11" s="47"/>
      <c r="H11" s="14"/>
      <c r="N11" s="14"/>
      <c r="O11" s="14"/>
      <c r="P11" s="14"/>
      <c r="Q11" s="14"/>
      <c r="R11" s="14"/>
      <c r="T11" s="14"/>
      <c r="U11" s="2"/>
    </row>
    <row r="12" spans="1:21" ht="45" customHeight="1" x14ac:dyDescent="0.25">
      <c r="A12" s="41">
        <f>A11+1</f>
        <v>2</v>
      </c>
      <c r="B12" s="6" t="s">
        <v>7</v>
      </c>
      <c r="C12" s="7">
        <f>6371.61</f>
        <v>6371.61</v>
      </c>
      <c r="D12" s="8">
        <f>1093+437+60+110+988.5-9.75+40-110.812+763.5+888+31.04+335+904.5+841-4.08</f>
        <v>6366.8980000000001</v>
      </c>
      <c r="E12" s="8">
        <f>1093+437+60+110+988.5-9.75+40-110.812+763.5+888+31.04+335+904.5+841-4.08</f>
        <v>6366.8980000000001</v>
      </c>
      <c r="F12" s="8"/>
      <c r="G12" s="10" t="s">
        <v>27</v>
      </c>
      <c r="H12" s="14"/>
      <c r="N12" s="14"/>
      <c r="O12" s="14"/>
      <c r="P12" s="14"/>
      <c r="Q12" s="14"/>
      <c r="T12" s="14"/>
      <c r="U12" s="2"/>
    </row>
    <row r="13" spans="1:21" ht="130.5" customHeight="1" x14ac:dyDescent="0.25">
      <c r="A13" s="41">
        <f t="shared" ref="A13:A23" si="0">A12+1</f>
        <v>3</v>
      </c>
      <c r="B13" s="6" t="s">
        <v>35</v>
      </c>
      <c r="C13" s="7">
        <v>69.66</v>
      </c>
      <c r="D13" s="8">
        <v>69.6648</v>
      </c>
      <c r="E13" s="8">
        <v>69.6648</v>
      </c>
      <c r="F13" s="8"/>
      <c r="G13" s="10" t="s">
        <v>39</v>
      </c>
      <c r="N13" s="14"/>
      <c r="O13" s="14"/>
      <c r="P13" s="14"/>
      <c r="Q13" s="14"/>
      <c r="T13" s="14"/>
      <c r="U13" s="2"/>
    </row>
    <row r="14" spans="1:21" ht="78" customHeight="1" x14ac:dyDescent="0.25">
      <c r="A14" s="41">
        <f t="shared" si="0"/>
        <v>4</v>
      </c>
      <c r="B14" s="6" t="s">
        <v>8</v>
      </c>
      <c r="C14" s="7">
        <v>150</v>
      </c>
      <c r="D14" s="8">
        <f>49.99+99.9789</f>
        <v>149.96889999999999</v>
      </c>
      <c r="E14" s="8">
        <f>49.99+99.9789</f>
        <v>149.96889999999999</v>
      </c>
      <c r="F14" s="8"/>
      <c r="G14" s="10" t="s">
        <v>56</v>
      </c>
      <c r="H14" s="14"/>
      <c r="Q14" s="14"/>
      <c r="T14" s="14"/>
      <c r="U14" s="2"/>
    </row>
    <row r="15" spans="1:21" ht="33.75" customHeight="1" x14ac:dyDescent="0.25">
      <c r="A15" s="41">
        <f t="shared" si="0"/>
        <v>5</v>
      </c>
      <c r="B15" s="35" t="s">
        <v>9</v>
      </c>
      <c r="C15" s="18">
        <v>490</v>
      </c>
      <c r="D15" s="8">
        <v>490</v>
      </c>
      <c r="E15" s="8">
        <v>490</v>
      </c>
      <c r="F15" s="8"/>
      <c r="G15" s="10" t="s">
        <v>40</v>
      </c>
      <c r="N15" s="14"/>
      <c r="O15" s="14"/>
      <c r="P15" s="14"/>
      <c r="T15" s="14"/>
      <c r="U15" s="2"/>
    </row>
    <row r="16" spans="1:21" ht="32.25" customHeight="1" x14ac:dyDescent="0.25">
      <c r="A16" s="41">
        <f t="shared" si="0"/>
        <v>6</v>
      </c>
      <c r="B16" s="6" t="s">
        <v>10</v>
      </c>
      <c r="C16" s="19">
        <v>75</v>
      </c>
      <c r="D16" s="8">
        <v>75</v>
      </c>
      <c r="E16" s="9">
        <v>75</v>
      </c>
      <c r="F16" s="9"/>
      <c r="G16" s="10" t="s">
        <v>39</v>
      </c>
      <c r="O16" s="14"/>
      <c r="P16" s="14"/>
      <c r="T16" s="14"/>
      <c r="U16" s="2"/>
    </row>
    <row r="17" spans="1:21" ht="93" customHeight="1" x14ac:dyDescent="0.25">
      <c r="A17" s="41">
        <f t="shared" si="0"/>
        <v>7</v>
      </c>
      <c r="B17" s="6" t="s">
        <v>11</v>
      </c>
      <c r="C17" s="7">
        <v>0</v>
      </c>
      <c r="D17" s="8"/>
      <c r="E17" s="8"/>
      <c r="F17" s="8"/>
      <c r="G17" s="10"/>
      <c r="P17" s="2" t="s">
        <v>2</v>
      </c>
      <c r="T17" s="14"/>
      <c r="U17" s="2"/>
    </row>
    <row r="18" spans="1:21" ht="64.5" customHeight="1" x14ac:dyDescent="0.25">
      <c r="A18" s="41">
        <f t="shared" si="0"/>
        <v>8</v>
      </c>
      <c r="B18" s="6" t="s">
        <v>57</v>
      </c>
      <c r="C18" s="7">
        <v>300</v>
      </c>
      <c r="D18" s="8">
        <v>300</v>
      </c>
      <c r="E18" s="8">
        <v>300</v>
      </c>
      <c r="F18" s="8"/>
      <c r="G18" s="10" t="s">
        <v>46</v>
      </c>
      <c r="T18" s="14"/>
      <c r="U18" s="2"/>
    </row>
    <row r="19" spans="1:21" ht="80.25" customHeight="1" x14ac:dyDescent="0.25">
      <c r="A19" s="41">
        <f t="shared" si="0"/>
        <v>9</v>
      </c>
      <c r="B19" s="6" t="s">
        <v>12</v>
      </c>
      <c r="C19" s="7">
        <v>200</v>
      </c>
      <c r="D19" s="8">
        <f>68.691+0.175+0.3+9.4636+3.9+17.74+2.678-0.89677+17.90492+0.678+16.78545+17.74</f>
        <v>155.1592</v>
      </c>
      <c r="E19" s="8">
        <f>68.691+0.175+0.3+9.4636+3.9+17.74+2.678-0.89677+17.90492+0.678+16.78545+17.74</f>
        <v>155.1592</v>
      </c>
      <c r="F19" s="31" t="s">
        <v>23</v>
      </c>
      <c r="G19" s="10" t="s">
        <v>48</v>
      </c>
      <c r="O19" s="14"/>
      <c r="T19" s="14"/>
    </row>
    <row r="20" spans="1:21" ht="195.75" customHeight="1" x14ac:dyDescent="0.25">
      <c r="A20" s="41">
        <f t="shared" si="0"/>
        <v>10</v>
      </c>
      <c r="B20" s="6" t="s">
        <v>36</v>
      </c>
      <c r="C20" s="7">
        <v>2150</v>
      </c>
      <c r="D20" s="8">
        <f>2150-50.825</f>
        <v>2099.1750000000002</v>
      </c>
      <c r="E20" s="8">
        <f>2150-50.825</f>
        <v>2099.1750000000002</v>
      </c>
      <c r="F20" s="19"/>
      <c r="G20" s="10" t="s">
        <v>58</v>
      </c>
      <c r="P20" s="14"/>
      <c r="Q20" s="26"/>
      <c r="S20" s="28"/>
      <c r="T20" s="14"/>
      <c r="U20" s="2"/>
    </row>
    <row r="21" spans="1:21" ht="225.75" customHeight="1" x14ac:dyDescent="0.25">
      <c r="A21" s="41">
        <f t="shared" si="0"/>
        <v>11</v>
      </c>
      <c r="B21" s="6" t="s">
        <v>13</v>
      </c>
      <c r="C21" s="7">
        <v>2000</v>
      </c>
      <c r="D21" s="8">
        <v>2000</v>
      </c>
      <c r="E21" s="8">
        <v>2000</v>
      </c>
      <c r="F21" s="19"/>
      <c r="G21" s="20" t="s">
        <v>59</v>
      </c>
      <c r="H21" s="14"/>
      <c r="N21" s="27"/>
      <c r="O21" s="14"/>
      <c r="Q21" s="26"/>
      <c r="S21" s="28"/>
      <c r="T21" s="14"/>
      <c r="U21" s="2"/>
    </row>
    <row r="22" spans="1:21" ht="61.5" customHeight="1" x14ac:dyDescent="0.25">
      <c r="A22" s="41">
        <f t="shared" si="0"/>
        <v>12</v>
      </c>
      <c r="B22" s="6" t="s">
        <v>37</v>
      </c>
      <c r="C22" s="7">
        <v>30</v>
      </c>
      <c r="D22" s="8">
        <f>0.85+0.935+2.21</f>
        <v>3.9950000000000001</v>
      </c>
      <c r="E22" s="8">
        <f>0.85+0.935+2.21</f>
        <v>3.9950000000000001</v>
      </c>
      <c r="F22" s="31" t="s">
        <v>25</v>
      </c>
      <c r="G22" s="10" t="s">
        <v>47</v>
      </c>
      <c r="Q22" s="26"/>
      <c r="S22" s="28"/>
      <c r="T22" s="14"/>
      <c r="U22" s="2"/>
    </row>
    <row r="23" spans="1:21" ht="30" customHeight="1" x14ac:dyDescent="0.25">
      <c r="A23" s="41">
        <f t="shared" si="0"/>
        <v>13</v>
      </c>
      <c r="B23" s="6" t="s">
        <v>38</v>
      </c>
      <c r="C23" s="7">
        <v>2000</v>
      </c>
      <c r="D23" s="24">
        <f>590.1+588+819</f>
        <v>1997.1</v>
      </c>
      <c r="E23" s="24">
        <f>590.1+588+819</f>
        <v>1997.1</v>
      </c>
      <c r="F23" s="52" t="s">
        <v>24</v>
      </c>
      <c r="G23" s="25" t="s">
        <v>41</v>
      </c>
      <c r="I23" s="2">
        <v>278</v>
      </c>
      <c r="J23" s="2">
        <v>2210</v>
      </c>
      <c r="K23" s="2">
        <v>61.955199999999998</v>
      </c>
      <c r="O23" s="14"/>
      <c r="P23" s="14"/>
      <c r="Q23" s="26"/>
      <c r="S23" s="28"/>
      <c r="T23" s="14"/>
      <c r="U23" s="2"/>
    </row>
    <row r="24" spans="1:21" ht="60" customHeight="1" x14ac:dyDescent="0.25">
      <c r="A24" s="41">
        <v>14</v>
      </c>
      <c r="B24" s="6" t="s">
        <v>20</v>
      </c>
      <c r="C24" s="7">
        <v>200</v>
      </c>
      <c r="D24" s="24">
        <f>72.957+99.43</f>
        <v>172.387</v>
      </c>
      <c r="E24" s="24">
        <f>72.957+99.43</f>
        <v>172.387</v>
      </c>
      <c r="F24" s="24"/>
      <c r="G24" s="25" t="s">
        <v>42</v>
      </c>
      <c r="O24" s="14"/>
      <c r="P24" s="14"/>
      <c r="Q24" s="26"/>
      <c r="S24" s="28"/>
      <c r="T24" s="14"/>
      <c r="U24" s="2"/>
    </row>
    <row r="25" spans="1:21" ht="31.5" customHeight="1" x14ac:dyDescent="0.25">
      <c r="A25" s="41">
        <v>15</v>
      </c>
      <c r="B25" s="6" t="s">
        <v>3</v>
      </c>
      <c r="C25" s="7">
        <v>127.1</v>
      </c>
      <c r="D25" s="9">
        <v>127.1</v>
      </c>
      <c r="E25" s="9">
        <v>127.1</v>
      </c>
      <c r="F25" s="9"/>
      <c r="G25" s="10" t="s">
        <v>54</v>
      </c>
      <c r="N25" s="14"/>
      <c r="Q25" s="14"/>
      <c r="S25" s="28"/>
      <c r="T25" s="14"/>
      <c r="U25" s="2"/>
    </row>
    <row r="26" spans="1:21" ht="75" customHeight="1" x14ac:dyDescent="0.25">
      <c r="A26" s="41">
        <v>16</v>
      </c>
      <c r="B26" s="6" t="s">
        <v>60</v>
      </c>
      <c r="C26" s="7">
        <v>2500</v>
      </c>
      <c r="D26" s="8">
        <f>294+45+25+86+70+1770.5+183.5</f>
        <v>2474</v>
      </c>
      <c r="E26" s="8">
        <f>294+45+25+86+70+1770.5+183.5</f>
        <v>2474</v>
      </c>
      <c r="F26" s="8"/>
      <c r="G26" s="10" t="s">
        <v>26</v>
      </c>
      <c r="H26" s="14"/>
      <c r="N26" s="14"/>
      <c r="O26" s="14"/>
      <c r="P26" s="14"/>
      <c r="Q26" s="14"/>
      <c r="S26" s="28"/>
      <c r="T26" s="14"/>
      <c r="U26" s="2"/>
    </row>
    <row r="27" spans="1:21" ht="15.75" customHeight="1" x14ac:dyDescent="0.25">
      <c r="A27" s="41"/>
      <c r="B27" s="56" t="s">
        <v>0</v>
      </c>
      <c r="C27" s="53">
        <f>SUM(C11:C26)</f>
        <v>16663.370000000003</v>
      </c>
      <c r="D27" s="53">
        <f>SUM(D11:D26)</f>
        <v>16480.447900000003</v>
      </c>
      <c r="E27" s="53">
        <f>SUM(E11:E26)</f>
        <v>16480.447900000003</v>
      </c>
      <c r="F27" s="53"/>
      <c r="G27" s="54"/>
      <c r="H27" s="14"/>
      <c r="N27" s="14"/>
      <c r="O27" s="14"/>
      <c r="P27" s="14"/>
      <c r="Q27" s="14"/>
      <c r="T27" s="14"/>
      <c r="U27" s="2"/>
    </row>
    <row r="28" spans="1:21" s="11" customFormat="1" ht="31.5" customHeight="1" x14ac:dyDescent="0.25">
      <c r="A28" s="42">
        <v>1</v>
      </c>
      <c r="B28" s="6" t="s">
        <v>14</v>
      </c>
      <c r="C28" s="8">
        <v>2739</v>
      </c>
      <c r="D28" s="8">
        <v>2736</v>
      </c>
      <c r="E28" s="8">
        <v>2736</v>
      </c>
      <c r="F28" s="8"/>
      <c r="G28" s="10" t="s">
        <v>28</v>
      </c>
      <c r="H28" s="16"/>
      <c r="N28" s="16"/>
      <c r="O28" s="16"/>
      <c r="P28" s="16"/>
      <c r="Q28" s="16"/>
      <c r="T28" s="16"/>
    </row>
    <row r="29" spans="1:21" ht="45" customHeight="1" x14ac:dyDescent="0.25">
      <c r="A29" s="43">
        <v>2</v>
      </c>
      <c r="B29" s="6" t="s">
        <v>4</v>
      </c>
      <c r="C29" s="55">
        <v>399.42599999999999</v>
      </c>
      <c r="D29" s="55">
        <v>200.7</v>
      </c>
      <c r="E29" s="55">
        <v>200.7</v>
      </c>
      <c r="F29" s="55"/>
      <c r="G29" s="10" t="s">
        <v>29</v>
      </c>
      <c r="N29" s="14"/>
      <c r="O29" s="14"/>
      <c r="P29" s="14"/>
      <c r="Q29" s="14"/>
      <c r="T29" s="14"/>
      <c r="U29" s="2"/>
    </row>
    <row r="30" spans="1:21" ht="45" customHeight="1" x14ac:dyDescent="0.25">
      <c r="A30" s="43">
        <v>3</v>
      </c>
      <c r="B30" s="6" t="s">
        <v>5</v>
      </c>
      <c r="C30" s="55">
        <v>1294.2</v>
      </c>
      <c r="D30" s="55">
        <v>1174.684</v>
      </c>
      <c r="E30" s="55">
        <v>1174.684</v>
      </c>
      <c r="F30" s="55"/>
      <c r="G30" s="10" t="s">
        <v>31</v>
      </c>
      <c r="N30" s="14"/>
      <c r="T30" s="14"/>
      <c r="U30" s="2"/>
    </row>
    <row r="31" spans="1:21" ht="30" customHeight="1" x14ac:dyDescent="0.25">
      <c r="A31" s="41">
        <v>4</v>
      </c>
      <c r="B31" s="6" t="s">
        <v>21</v>
      </c>
      <c r="C31" s="55">
        <v>1800</v>
      </c>
      <c r="D31" s="55">
        <v>1800</v>
      </c>
      <c r="E31" s="55">
        <v>1800</v>
      </c>
      <c r="F31" s="55"/>
      <c r="G31" s="10" t="s">
        <v>30</v>
      </c>
      <c r="N31" s="14"/>
      <c r="O31" s="14"/>
      <c r="P31" s="14"/>
      <c r="T31" s="14"/>
      <c r="U31" s="2"/>
    </row>
    <row r="32" spans="1:21" s="12" customFormat="1" ht="15.75" customHeight="1" x14ac:dyDescent="0.2">
      <c r="A32" s="33"/>
      <c r="B32" s="56" t="s">
        <v>16</v>
      </c>
      <c r="C32" s="8">
        <f>+C28+C29+C30+C31</f>
        <v>6232.6260000000002</v>
      </c>
      <c r="D32" s="8">
        <f t="shared" ref="D32:E32" si="1">+D28+D29+D30+D31</f>
        <v>5911.384</v>
      </c>
      <c r="E32" s="8">
        <f t="shared" si="1"/>
        <v>5911.384</v>
      </c>
      <c r="F32" s="8"/>
      <c r="G32" s="57"/>
      <c r="N32" s="17"/>
      <c r="O32" s="17"/>
      <c r="P32" s="17"/>
      <c r="T32" s="17"/>
    </row>
    <row r="33" spans="1:21" ht="0.75" customHeight="1" x14ac:dyDescent="0.25"/>
    <row r="34" spans="1:21" s="21" customFormat="1" ht="54.75" customHeight="1" x14ac:dyDescent="0.25">
      <c r="A34" s="44"/>
      <c r="B34" s="34" t="s">
        <v>45</v>
      </c>
      <c r="E34" s="22"/>
      <c r="F34" s="22"/>
      <c r="G34" s="49" t="s">
        <v>17</v>
      </c>
      <c r="H34" s="22"/>
      <c r="P34" s="23"/>
      <c r="U34" s="23"/>
    </row>
    <row r="35" spans="1:21" ht="3.75" hidden="1" customHeight="1" x14ac:dyDescent="0.25">
      <c r="B35" s="13"/>
    </row>
    <row r="36" spans="1:21" ht="15" customHeight="1" x14ac:dyDescent="0.25">
      <c r="B36" s="11"/>
      <c r="O36" s="14"/>
      <c r="P36" s="14"/>
    </row>
    <row r="37" spans="1:21" ht="15" customHeight="1" x14ac:dyDescent="0.25">
      <c r="B37" s="2" t="s">
        <v>15</v>
      </c>
    </row>
    <row r="38" spans="1:21" ht="15" hidden="1" customHeight="1" x14ac:dyDescent="0.25"/>
    <row r="39" spans="1:21" ht="15" hidden="1" customHeight="1" x14ac:dyDescent="0.25">
      <c r="B39" s="2">
        <v>2210</v>
      </c>
      <c r="E39" s="14">
        <f>E22</f>
        <v>3.9950000000000001</v>
      </c>
      <c r="F39" s="14"/>
      <c r="G39" s="50"/>
    </row>
    <row r="40" spans="1:21" ht="15" hidden="1" customHeight="1" x14ac:dyDescent="0.25">
      <c r="B40" s="2">
        <v>2240</v>
      </c>
      <c r="E40" s="14">
        <f>E20+E21</f>
        <v>4099.1750000000002</v>
      </c>
      <c r="F40" s="14"/>
      <c r="G40" s="50"/>
    </row>
    <row r="41" spans="1:21" ht="15" hidden="1" customHeight="1" x14ac:dyDescent="0.25">
      <c r="B41" s="2">
        <v>2730</v>
      </c>
      <c r="E41" s="15">
        <f>E12+E15</f>
        <v>6856.8980000000001</v>
      </c>
      <c r="F41" s="15"/>
      <c r="G41" s="51"/>
    </row>
    <row r="42" spans="1:21" ht="15" hidden="1" customHeight="1" x14ac:dyDescent="0.25"/>
    <row r="43" spans="1:21" ht="15" hidden="1" customHeight="1" x14ac:dyDescent="0.25"/>
    <row r="44" spans="1:21" ht="15" hidden="1" customHeight="1" x14ac:dyDescent="0.25"/>
    <row r="52" spans="15:15" ht="15" customHeight="1" x14ac:dyDescent="0.25">
      <c r="O52" s="14"/>
    </row>
  </sheetData>
  <mergeCells count="2">
    <mergeCell ref="A5:G6"/>
    <mergeCell ref="A8:G8"/>
  </mergeCells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комплексна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Володимир Череватий</cp:lastModifiedBy>
  <cp:lastPrinted>2024-02-12T11:35:33Z</cp:lastPrinted>
  <dcterms:created xsi:type="dcterms:W3CDTF">2018-10-18T17:01:38Z</dcterms:created>
  <dcterms:modified xsi:type="dcterms:W3CDTF">2024-03-12T12:11:39Z</dcterms:modified>
</cp:coreProperties>
</file>