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дя\На сайт\Зарплата керівників\"/>
    </mc:Choice>
  </mc:AlternateContent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Лист1!$8:$8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62913" iterate="1" iterateDelta="0" calcOnSave="0"/>
</workbook>
</file>

<file path=xl/calcChain.xml><?xml version="1.0" encoding="utf-8"?>
<calcChain xmlns="http://schemas.openxmlformats.org/spreadsheetml/2006/main">
  <c r="BZ19" i="4" l="1"/>
  <c r="BZ13" i="4"/>
  <c r="BZ12" i="4"/>
  <c r="BV19" i="4"/>
  <c r="BW19" i="4"/>
  <c r="BX19" i="4"/>
  <c r="BY19" i="4"/>
  <c r="BY13" i="4"/>
  <c r="BY12" i="4"/>
  <c r="BU19" i="4"/>
  <c r="BX13" i="4"/>
  <c r="BX12" i="4"/>
  <c r="BW13" i="4"/>
  <c r="BW12" i="4"/>
  <c r="BU13" i="4"/>
  <c r="BU12" i="4"/>
  <c r="A23" i="4" l="1"/>
  <c r="BT20" i="4"/>
  <c r="BQ19" i="4"/>
  <c r="BP19" i="4"/>
  <c r="BN19" i="4"/>
  <c r="BN20" i="4" s="1"/>
  <c r="BM20" i="4"/>
  <c r="BJ19" i="4"/>
  <c r="BI19" i="4"/>
  <c r="BG19" i="4"/>
  <c r="BG20" i="4" s="1"/>
  <c r="BF20" i="4"/>
  <c r="BC19" i="4"/>
  <c r="BB19" i="4"/>
  <c r="AZ19" i="4"/>
  <c r="AZ20" i="4" s="1"/>
  <c r="AY20" i="4"/>
  <c r="AV19" i="4"/>
  <c r="AU19" i="4"/>
  <c r="AS20" i="4"/>
  <c r="AP19" i="4"/>
  <c r="AO19" i="4"/>
  <c r="AM19" i="4"/>
  <c r="AM20" i="4" s="1"/>
  <c r="AL20" i="4"/>
  <c r="AI19" i="4"/>
  <c r="AH19" i="4"/>
  <c r="AF19" i="4"/>
  <c r="AF20" i="4" s="1"/>
  <c r="AE20" i="4"/>
  <c r="AB19" i="4"/>
  <c r="AA19" i="4"/>
  <c r="Y20" i="4"/>
  <c r="V19" i="4"/>
  <c r="U19" i="4"/>
  <c r="S19" i="4"/>
  <c r="S20" i="4" s="1"/>
  <c r="R20" i="4"/>
  <c r="O19" i="4"/>
  <c r="N19" i="4"/>
  <c r="L19" i="4"/>
  <c r="L20" i="4" s="1"/>
  <c r="H19" i="4"/>
  <c r="G19" i="4"/>
  <c r="E19" i="4"/>
  <c r="E20" i="4" s="1"/>
  <c r="K20" i="4"/>
  <c r="D23" i="2"/>
  <c r="D20" i="2"/>
  <c r="D17" i="2"/>
  <c r="C18" i="2"/>
  <c r="I18" i="2"/>
  <c r="J18" i="2"/>
  <c r="K18" i="2"/>
  <c r="C21" i="2"/>
  <c r="I21" i="2"/>
  <c r="J21" i="2"/>
  <c r="K21" i="2"/>
  <c r="C24" i="2"/>
  <c r="I24" i="2"/>
  <c r="J24" i="2"/>
  <c r="K24" i="2"/>
  <c r="A26" i="2"/>
  <c r="BA19" i="4" l="1"/>
  <c r="BH19" i="4"/>
  <c r="BO19" i="4"/>
  <c r="AT19" i="4"/>
  <c r="AN19" i="4"/>
  <c r="AG19" i="4"/>
  <c r="Z19" i="4"/>
  <c r="M19" i="4"/>
  <c r="T19" i="4"/>
  <c r="F19" i="4"/>
</calcChain>
</file>

<file path=xl/sharedStrings.xml><?xml version="1.0" encoding="utf-8"?>
<sst xmlns="http://schemas.openxmlformats.org/spreadsheetml/2006/main" count="422" uniqueCount="194">
  <si>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</si>
  <si>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</si>
  <si>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</si>
  <si>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</si>
  <si>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</si>
  <si>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</si>
  <si>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</si>
  <si>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</si>
  <si>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</si>
  <si>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</si>
  <si>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</si>
  <si>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</si>
  <si>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</si>
  <si>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</si>
  <si>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</si>
  <si>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</si>
  <si>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</si>
  <si>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</si>
  <si>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</si>
  <si>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</si>
  <si>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</si>
  <si>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</si>
  <si>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</si>
  <si>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</si>
  <si>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</si>
  <si>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</si>
  <si>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</si>
  <si>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</si>
  <si>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</si>
  <si>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</si>
  <si>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</si>
  <si>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</si>
  <si>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</si>
  <si>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</si>
  <si>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</si>
  <si>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</si>
  <si>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</si>
  <si>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</si>
  <si>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</si>
  <si>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</si>
  <si>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</si>
  <si>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</si>
  <si>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</si>
  <si>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</si>
  <si>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</si>
  <si>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</si>
  <si>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</si>
  <si>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</si>
  <si>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</si>
  <si>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</si>
  <si>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</si>
  <si>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</si>
  <si>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</si>
  <si>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</si>
  <si>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</si>
  <si>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</si>
  <si>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</si>
  <si>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</si>
  <si>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</si>
  <si>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</si>
  <si>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</si>
  <si>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</si>
  <si>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</si>
  <si>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</si>
  <si>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</si>
  <si>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</si>
  <si>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</si>
  <si>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</si>
  <si>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</si>
  <si>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</si>
  <si>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</si>
  <si>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</si>
  <si>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</si>
  <si>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</si>
  <si>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</si>
  <si>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</si>
  <si>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</si>
  <si>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</si>
  <si>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</si>
  <si>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</si>
  <si>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</si>
  <si>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</si>
  <si>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</si>
  <si>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</si>
  <si>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</si>
  <si>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</si>
  <si>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</si>
  <si>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</si>
  <si>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</si>
  <si>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</si>
  <si>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</si>
  <si>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</si>
  <si>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</si>
  <si>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</si>
  <si>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</si>
  <si>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</si>
  <si>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</si>
  <si>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</si>
  <si>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</si>
  <si>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</si>
  <si>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</si>
  <si>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</si>
  <si>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</si>
  <si>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</si>
  <si>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</si>
  <si>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</si>
  <si>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</si>
  <si>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</si>
  <si>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</si>
  <si>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</si>
  <si>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</si>
  <si>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</si>
  <si>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</si>
  <si>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</si>
  <si>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</si>
  <si>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</si>
  <si>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</si>
  <si>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</si>
  <si>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</si>
  <si>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</si>
  <si>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</si>
  <si>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</si>
  <si>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</si>
  <si>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</si>
  <si>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</si>
  <si>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</si>
  <si>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</si>
  <si>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</si>
  <si>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</si>
  <si>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</si>
  <si>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</si>
  <si>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</si>
  <si>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</si>
  <si>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</si>
  <si>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</si>
  <si>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</si>
  <si>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</si>
  <si>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</si>
  <si>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</si>
  <si>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</si>
  <si>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</si>
  <si>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</si>
  <si>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</si>
  <si>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</si>
  <si>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</si>
  <si>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</si>
  <si>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</si>
  <si>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</si>
  <si>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</si>
  <si>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</si>
  <si>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</si>
  <si>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</si>
  <si>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</si>
  <si>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</si>
  <si>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</si>
  <si>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</si>
  <si>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</si>
  <si>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</si>
  <si>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</si>
  <si>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</si>
  <si>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</si>
  <si>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</si>
  <si>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</si>
  <si>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</si>
  <si>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</si>
  <si>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</si>
  <si>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Iif(CURANK.PACK$"докту", CURANK.DAYS, 0))</t>
  </si>
  <si>
    <t>Iif(CURANK.PACK$" докту", 0, CURANK.HOURS)</t>
  </si>
  <si>
    <t>Iif(CURANK.PACK$" докту", "", allt(str(CURANK.HOURS,7,2)) +"г.") + Iif(Alltrim(CURANK.CLASS)$"TEACH TETRADI", " викл.г.:" + allt(str(CURANK.RATE,7,2)),"")</t>
  </si>
  <si>
    <t>"'"+Iif(Not oRep.lComment,"",Iif(oRep.lPeriod and CURANK.PERIOD # CURANK.PRIMPERIOD, Left(RP_Date(1, PRIMPERIOD),3) + ' ' + '20' + Left(PRIMPERIOD,2), "") + Iif(Empty(__DAYS), "", " " + Alltrim(RP_Str(__DAYS,7,2))+"д.") + Iif(Empty(__HOURS), "", " " + __HOURS)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""))</t>
  </si>
  <si>
    <t>Оклад</t>
  </si>
  <si>
    <t>жовтень 2021 р.</t>
  </si>
  <si>
    <t>Інтенсивність</t>
  </si>
  <si>
    <t>Премія</t>
  </si>
  <si>
    <t>Надбавка за вислугуД</t>
  </si>
  <si>
    <t>Надбавка за секретні</t>
  </si>
  <si>
    <t>Ранг</t>
  </si>
  <si>
    <t>РАЗОМ нараховано</t>
  </si>
  <si>
    <t>Бачмага Романія Василівна</t>
  </si>
  <si>
    <t/>
  </si>
  <si>
    <t>Гладенький Тарас Михайлович</t>
  </si>
  <si>
    <t>^</t>
  </si>
  <si>
    <t>Посада</t>
  </si>
  <si>
    <t>К-ть відпрацьованих днів</t>
  </si>
  <si>
    <t>Начальник управління</t>
  </si>
  <si>
    <t>Заступник начальника</t>
  </si>
  <si>
    <t xml:space="preserve">Ідексація </t>
  </si>
  <si>
    <t>Управління Івано-Франківької ОДА з питань ресурсного забезпечення</t>
  </si>
  <si>
    <t>ВИТЯГ З РОЗРАХУНКОВО-ПЛАТІЖНОЇ ВІДОМОСТІ за жовтень 2021 року</t>
  </si>
  <si>
    <t>Проф.внески</t>
  </si>
  <si>
    <t>аванс</t>
  </si>
  <si>
    <t>ПДФО</t>
  </si>
  <si>
    <t>Військовий збір</t>
  </si>
  <si>
    <t>РАЗОМ утримано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</si>
</sst>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##0.00;\-###0.00;;"/>
    <numFmt numFmtId="166" formatCode="0.00_ ;\-0.00\ "/>
  </numFmts>
  <fonts count="1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"/>
      <family val="2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5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2" borderId="28" xfId="0" applyFont="1" applyFill="1" applyBorder="1"/>
    <xf numFmtId="49" fontId="6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right" vertical="top"/>
    </xf>
    <xf numFmtId="2" fontId="0" fillId="0" borderId="31" xfId="0" applyNumberFormat="1" applyFont="1" applyFill="1" applyBorder="1" applyAlignment="1">
      <alignment horizontal="right" vertical="top" wrapText="1"/>
    </xf>
    <xf numFmtId="0" fontId="0" fillId="0" borderId="32" xfId="0" applyFont="1" applyFill="1" applyBorder="1" applyAlignment="1">
      <alignment horizontal="right" vertical="top"/>
    </xf>
    <xf numFmtId="0" fontId="0" fillId="0" borderId="33" xfId="0" applyFont="1" applyFill="1" applyBorder="1" applyAlignment="1">
      <alignment horizontal="right" vertical="top"/>
    </xf>
    <xf numFmtId="0" fontId="0" fillId="0" borderId="30" xfId="0" applyFont="1" applyFill="1" applyBorder="1" applyAlignment="1">
      <alignment horizontal="right" vertical="top" wrapText="1"/>
    </xf>
    <xf numFmtId="0" fontId="0" fillId="0" borderId="30" xfId="0" applyFont="1" applyFill="1" applyBorder="1" applyAlignment="1">
      <alignment horizontal="left" vertical="top" wrapText="1"/>
    </xf>
    <xf numFmtId="2" fontId="0" fillId="0" borderId="30" xfId="0" applyNumberFormat="1" applyFont="1" applyFill="1" applyBorder="1" applyAlignment="1">
      <alignment horizontal="right" vertical="top"/>
    </xf>
    <xf numFmtId="2" fontId="0" fillId="0" borderId="30" xfId="0" applyNumberFormat="1" applyFont="1" applyFill="1" applyBorder="1" applyAlignment="1">
      <alignment horizontal="right" vertical="top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left" vertical="top"/>
    </xf>
    <xf numFmtId="0" fontId="0" fillId="0" borderId="30" xfId="0" applyFont="1" applyFill="1" applyBorder="1" applyAlignment="1">
      <alignment horizontal="right" vertical="top"/>
    </xf>
    <xf numFmtId="0" fontId="0" fillId="0" borderId="3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36" xfId="0" applyNumberFormat="1" applyFont="1" applyFill="1" applyBorder="1" applyAlignment="1">
      <alignment horizontal="right" vertical="top"/>
    </xf>
    <xf numFmtId="0" fontId="0" fillId="0" borderId="36" xfId="0" applyFont="1" applyFill="1" applyBorder="1" applyAlignment="1">
      <alignment horizontal="right" vertical="top"/>
    </xf>
    <xf numFmtId="0" fontId="0" fillId="0" borderId="37" xfId="0" applyFont="1" applyFill="1" applyBorder="1" applyAlignment="1">
      <alignment horizontal="right" vertical="top"/>
    </xf>
    <xf numFmtId="2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right" vertical="top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2" fontId="7" fillId="0" borderId="42" xfId="0" applyNumberFormat="1" applyFont="1" applyFill="1" applyBorder="1" applyAlignment="1">
      <alignment horizontal="right" vertical="top"/>
    </xf>
    <xf numFmtId="0" fontId="7" fillId="0" borderId="42" xfId="0" applyFont="1" applyFill="1" applyBorder="1" applyAlignment="1">
      <alignment horizontal="right" vertical="top"/>
    </xf>
    <xf numFmtId="0" fontId="7" fillId="0" borderId="4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2" fontId="0" fillId="0" borderId="46" xfId="0" applyNumberFormat="1" applyFont="1" applyFill="1" applyBorder="1" applyAlignment="1">
      <alignment horizontal="right" vertical="top"/>
    </xf>
    <xf numFmtId="0" fontId="0" fillId="0" borderId="47" xfId="0" applyFont="1" applyFill="1" applyBorder="1" applyAlignment="1">
      <alignment horizontal="right" vertical="top"/>
    </xf>
    <xf numFmtId="0" fontId="0" fillId="0" borderId="30" xfId="0" applyFont="1" applyFill="1" applyBorder="1"/>
    <xf numFmtId="0" fontId="0" fillId="0" borderId="36" xfId="0" applyFont="1" applyFill="1" applyBorder="1"/>
    <xf numFmtId="0" fontId="0" fillId="3" borderId="42" xfId="0" applyFill="1" applyBorder="1"/>
    <xf numFmtId="0" fontId="0" fillId="0" borderId="42" xfId="0" applyFont="1" applyFill="1" applyBorder="1"/>
    <xf numFmtId="0" fontId="6" fillId="0" borderId="38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Fill="1" applyBorder="1" applyAlignment="1">
      <alignment vertical="top"/>
    </xf>
    <xf numFmtId="0" fontId="7" fillId="0" borderId="41" xfId="0" applyFont="1" applyFill="1" applyBorder="1" applyAlignment="1">
      <alignment horizontal="center" vertical="center" wrapText="1"/>
    </xf>
    <xf numFmtId="49" fontId="7" fillId="4" borderId="40" xfId="0" applyNumberFormat="1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center" vertical="center" wrapText="1"/>
    </xf>
    <xf numFmtId="0" fontId="0" fillId="3" borderId="49" xfId="0" applyFill="1" applyBorder="1"/>
    <xf numFmtId="49" fontId="7" fillId="4" borderId="41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left" vertical="top"/>
    </xf>
    <xf numFmtId="0" fontId="0" fillId="0" borderId="34" xfId="0" applyFont="1" applyFill="1" applyBorder="1"/>
    <xf numFmtId="0" fontId="0" fillId="0" borderId="51" xfId="0" applyFont="1" applyFill="1" applyBorder="1"/>
    <xf numFmtId="0" fontId="0" fillId="0" borderId="50" xfId="0" applyFont="1" applyFill="1" applyBorder="1"/>
    <xf numFmtId="0" fontId="0" fillId="0" borderId="42" xfId="0" applyFont="1" applyFill="1" applyBorder="1" applyAlignment="1">
      <alignment horizontal="right" vertical="top"/>
    </xf>
    <xf numFmtId="2" fontId="0" fillId="0" borderId="30" xfId="0" applyNumberFormat="1" applyFont="1" applyFill="1" applyBorder="1" applyAlignment="1">
      <alignment horizontal="right"/>
    </xf>
    <xf numFmtId="0" fontId="7" fillId="0" borderId="54" xfId="0" applyFont="1" applyFill="1" applyBorder="1" applyAlignment="1">
      <alignment horizontal="center" vertical="center" wrapText="1"/>
    </xf>
    <xf numFmtId="0" fontId="0" fillId="3" borderId="35" xfId="0" applyFill="1" applyBorder="1"/>
    <xf numFmtId="0" fontId="0" fillId="3" borderId="35" xfId="0" applyFont="1" applyFill="1" applyBorder="1" applyAlignment="1">
      <alignment horizontal="left" vertical="top"/>
    </xf>
    <xf numFmtId="0" fontId="0" fillId="3" borderId="35" xfId="0" applyFont="1" applyFill="1" applyBorder="1"/>
    <xf numFmtId="0" fontId="0" fillId="3" borderId="55" xfId="0" applyFont="1" applyFill="1" applyBorder="1"/>
    <xf numFmtId="0" fontId="0" fillId="3" borderId="56" xfId="0" applyFill="1" applyBorder="1"/>
    <xf numFmtId="0" fontId="0" fillId="3" borderId="57" xfId="0" applyFont="1" applyFill="1" applyBorder="1" applyAlignment="1">
      <alignment horizontal="left" vertical="top"/>
    </xf>
    <xf numFmtId="0" fontId="0" fillId="3" borderId="57" xfId="0" applyFont="1" applyFill="1" applyBorder="1"/>
    <xf numFmtId="0" fontId="0" fillId="3" borderId="58" xfId="0" applyFont="1" applyFill="1" applyBorder="1"/>
    <xf numFmtId="2" fontId="0" fillId="0" borderId="36" xfId="0" applyNumberFormat="1" applyFont="1" applyFill="1" applyBorder="1" applyAlignment="1">
      <alignment horizontal="right"/>
    </xf>
    <xf numFmtId="2" fontId="0" fillId="0" borderId="42" xfId="0" applyNumberFormat="1" applyFont="1" applyFill="1" applyBorder="1" applyAlignment="1">
      <alignment horizontal="right" vertical="top"/>
    </xf>
    <xf numFmtId="165" fontId="7" fillId="0" borderId="44" xfId="0" applyNumberFormat="1" applyFont="1" applyFill="1" applyBorder="1" applyAlignment="1">
      <alignment horizontal="center" vertical="top"/>
    </xf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/>
    </xf>
    <xf numFmtId="0" fontId="7" fillId="0" borderId="39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166" fontId="7" fillId="0" borderId="48" xfId="0" applyNumberFormat="1" applyFont="1" applyBorder="1" applyAlignment="1">
      <alignment horizontal="right" vertical="top"/>
    </xf>
    <xf numFmtId="0" fontId="7" fillId="0" borderId="45" xfId="0" applyFont="1" applyBorder="1" applyAlignment="1">
      <alignment horizontal="right" vertical="top"/>
    </xf>
    <xf numFmtId="2" fontId="7" fillId="0" borderId="52" xfId="0" applyNumberFormat="1" applyFont="1" applyFill="1" applyBorder="1" applyAlignment="1">
      <alignment horizontal="center" vertical="top"/>
    </xf>
    <xf numFmtId="0" fontId="7" fillId="0" borderId="53" xfId="0" applyFont="1" applyFill="1" applyBorder="1" applyAlignment="1">
      <alignment horizontal="center" vertical="top"/>
    </xf>
    <xf numFmtId="2" fontId="7" fillId="0" borderId="52" xfId="0" applyNumberFormat="1" applyFont="1" applyFill="1" applyBorder="1" applyAlignment="1">
      <alignment horizontal="right" vertical="top"/>
    </xf>
    <xf numFmtId="0" fontId="7" fillId="0" borderId="53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top" wrapText="1"/>
    </xf>
    <xf numFmtId="0" fontId="0" fillId="0" borderId="3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showGridLines="0" tabSelected="1" zoomScaleNormal="100" workbookViewId="0">
      <selection activeCell="BU8" sqref="BU8:BZ12"/>
    </sheetView>
  </sheetViews>
  <sheetFormatPr defaultRowHeight="12.75" customHeight="1" x14ac:dyDescent="0.2"/>
  <cols>
    <col min="1" max="1" width="5.85546875" customWidth="1"/>
    <col min="2" max="2" width="31.7109375" customWidth="1"/>
    <col min="3" max="3" width="13.42578125" customWidth="1"/>
    <col min="4" max="4" width="8.85546875" customWidth="1"/>
    <col min="5" max="5" width="12.7109375" customWidth="1"/>
    <col min="6" max="10" width="12.7109375" hidden="1" customWidth="1"/>
    <col min="11" max="11" width="0" hidden="1" customWidth="1"/>
    <col min="12" max="12" width="14.5703125" customWidth="1"/>
    <col min="13" max="17" width="12.7109375" hidden="1" customWidth="1"/>
    <col min="18" max="18" width="9.140625" hidden="1" customWidth="1"/>
    <col min="19" max="19" width="12.7109375" customWidth="1"/>
    <col min="20" max="24" width="12.7109375" hidden="1" customWidth="1"/>
    <col min="25" max="25" width="0" hidden="1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39" width="12.7109375" customWidth="1"/>
    <col min="40" max="44" width="12.7109375" hidden="1" customWidth="1"/>
    <col min="45" max="45" width="0" hidden="1" customWidth="1"/>
    <col min="46" max="50" width="12.7109375" hidden="1" customWidth="1"/>
    <col min="51" max="51" width="0" hidden="1" customWidth="1"/>
    <col min="52" max="52" width="12.7109375" customWidth="1"/>
    <col min="53" max="57" width="12.7109375" hidden="1" customWidth="1"/>
    <col min="58" max="58" width="0" hidden="1" customWidth="1"/>
    <col min="59" max="59" width="12.7109375" customWidth="1"/>
    <col min="60" max="64" width="12.7109375" hidden="1" customWidth="1"/>
    <col min="65" max="65" width="0" hidden="1" customWidth="1"/>
    <col min="66" max="66" width="12.7109375" customWidth="1"/>
    <col min="67" max="71" width="12.7109375" hidden="1" customWidth="1"/>
    <col min="72" max="72" width="0" hidden="1" customWidth="1"/>
    <col min="76" max="76" width="11.7109375" customWidth="1"/>
    <col min="77" max="77" width="11.28515625" customWidth="1"/>
    <col min="78" max="78" width="11.7109375" customWidth="1"/>
  </cols>
  <sheetData>
    <row r="1" spans="1:79" ht="12.75" customHeight="1" x14ac:dyDescent="0.2">
      <c r="A1" s="9"/>
      <c r="B1" s="10">
        <v>1</v>
      </c>
      <c r="C1" s="10"/>
      <c r="D1" s="10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1"/>
      <c r="R1" s="11"/>
    </row>
    <row r="2" spans="1:79" s="115" customFormat="1" ht="14.25" customHeight="1" x14ac:dyDescent="0.2">
      <c r="A2" s="167" t="s">
        <v>187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</row>
    <row r="3" spans="1:79" s="168" customFormat="1" ht="12.75" customHeight="1" x14ac:dyDescent="0.2">
      <c r="A3" s="168">
        <v>33426782</v>
      </c>
    </row>
    <row r="4" spans="1:79" s="116" customFormat="1" ht="12.75" customHeight="1" x14ac:dyDescent="0.2"/>
    <row r="5" spans="1:79" s="116" customFormat="1" ht="12.75" customHeight="1" x14ac:dyDescent="0.2">
      <c r="A5" s="169" t="s">
        <v>188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</row>
    <row r="6" spans="1:79" ht="12.75" customHeight="1" x14ac:dyDescent="0.2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</row>
    <row r="7" spans="1:79" ht="12.75" customHeight="1" thickBot="1" x14ac:dyDescent="0.25">
      <c r="A7" s="1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6"/>
      <c r="Q7" s="16"/>
      <c r="R7" s="16"/>
      <c r="BN7" s="103"/>
    </row>
    <row r="8" spans="1:79" ht="34.5" customHeight="1" x14ac:dyDescent="0.2">
      <c r="A8" s="21" t="s">
        <v>111</v>
      </c>
      <c r="B8" s="101" t="s">
        <v>112</v>
      </c>
      <c r="C8" s="163" t="s">
        <v>182</v>
      </c>
      <c r="D8" s="163" t="s">
        <v>183</v>
      </c>
      <c r="E8" s="23" t="s">
        <v>170</v>
      </c>
      <c r="F8" s="24"/>
      <c r="G8" s="25"/>
      <c r="H8" s="26"/>
      <c r="I8" s="26"/>
      <c r="J8" s="26"/>
      <c r="K8" s="27"/>
      <c r="L8" s="23" t="s">
        <v>172</v>
      </c>
      <c r="M8" s="24"/>
      <c r="N8" s="25"/>
      <c r="O8" s="26"/>
      <c r="P8" s="26"/>
      <c r="Q8" s="26"/>
      <c r="R8" s="27"/>
      <c r="S8" s="23" t="s">
        <v>173</v>
      </c>
      <c r="T8" s="24"/>
      <c r="U8" s="25"/>
      <c r="V8" s="26"/>
      <c r="W8" s="26"/>
      <c r="X8" s="26"/>
      <c r="Y8" s="27"/>
      <c r="Z8" s="24"/>
      <c r="AA8" s="25"/>
      <c r="AB8" s="26"/>
      <c r="AC8" s="26"/>
      <c r="AD8" s="26"/>
      <c r="AE8" s="27"/>
      <c r="AF8" s="23" t="s">
        <v>186</v>
      </c>
      <c r="AG8" s="24"/>
      <c r="AH8" s="25"/>
      <c r="AI8" s="26"/>
      <c r="AJ8" s="26"/>
      <c r="AK8" s="26"/>
      <c r="AL8" s="27"/>
      <c r="AM8" s="23" t="s">
        <v>174</v>
      </c>
      <c r="AN8" s="24"/>
      <c r="AO8" s="25"/>
      <c r="AP8" s="26"/>
      <c r="AQ8" s="26"/>
      <c r="AR8" s="26"/>
      <c r="AS8" s="27"/>
      <c r="AT8" s="24"/>
      <c r="AU8" s="25"/>
      <c r="AV8" s="26"/>
      <c r="AW8" s="26"/>
      <c r="AX8" s="26"/>
      <c r="AY8" s="27"/>
      <c r="AZ8" s="23" t="s">
        <v>175</v>
      </c>
      <c r="BA8" s="24"/>
      <c r="BB8" s="25"/>
      <c r="BC8" s="26"/>
      <c r="BD8" s="26"/>
      <c r="BE8" s="26"/>
      <c r="BF8" s="27"/>
      <c r="BG8" s="23" t="s">
        <v>176</v>
      </c>
      <c r="BH8" s="24"/>
      <c r="BI8" s="25"/>
      <c r="BJ8" s="26"/>
      <c r="BK8" s="26"/>
      <c r="BL8" s="26"/>
      <c r="BM8" s="26"/>
      <c r="BN8" s="109" t="s">
        <v>177</v>
      </c>
      <c r="BO8" s="24"/>
      <c r="BP8" s="25"/>
      <c r="BQ8" s="26"/>
      <c r="BR8" s="26"/>
      <c r="BS8" s="26"/>
      <c r="BT8" s="26"/>
      <c r="BU8" s="114" t="s">
        <v>189</v>
      </c>
      <c r="BV8" s="114" t="s">
        <v>190</v>
      </c>
      <c r="BW8" s="114" t="s">
        <v>191</v>
      </c>
      <c r="BX8" s="114" t="s">
        <v>192</v>
      </c>
      <c r="BY8" s="114" t="s">
        <v>193</v>
      </c>
      <c r="BZ8" s="123" t="s">
        <v>114</v>
      </c>
    </row>
    <row r="9" spans="1:79" ht="14.1" customHeight="1" thickBot="1" x14ac:dyDescent="0.25">
      <c r="A9" s="29"/>
      <c r="B9" s="102"/>
      <c r="C9" s="164"/>
      <c r="D9" s="164"/>
      <c r="E9" s="102" t="s">
        <v>116</v>
      </c>
      <c r="F9" s="102" t="s">
        <v>117</v>
      </c>
      <c r="G9" s="31"/>
      <c r="H9" s="32"/>
      <c r="I9" s="32"/>
      <c r="J9" s="32"/>
      <c r="K9" s="33"/>
      <c r="L9" s="102" t="s">
        <v>116</v>
      </c>
      <c r="M9" s="102" t="s">
        <v>117</v>
      </c>
      <c r="N9" s="31"/>
      <c r="O9" s="32"/>
      <c r="P9" s="32"/>
      <c r="Q9" s="32"/>
      <c r="R9" s="33"/>
      <c r="S9" s="102" t="s">
        <v>116</v>
      </c>
      <c r="T9" s="30" t="s">
        <v>117</v>
      </c>
      <c r="U9" s="31"/>
      <c r="V9" s="32"/>
      <c r="W9" s="32"/>
      <c r="X9" s="32"/>
      <c r="Y9" s="33"/>
      <c r="Z9" s="30" t="s">
        <v>117</v>
      </c>
      <c r="AA9" s="31"/>
      <c r="AB9" s="32"/>
      <c r="AC9" s="32"/>
      <c r="AD9" s="32"/>
      <c r="AE9" s="33"/>
      <c r="AF9" s="30" t="s">
        <v>116</v>
      </c>
      <c r="AG9" s="30" t="s">
        <v>117</v>
      </c>
      <c r="AH9" s="31"/>
      <c r="AI9" s="32"/>
      <c r="AJ9" s="32"/>
      <c r="AK9" s="32"/>
      <c r="AL9" s="33"/>
      <c r="AM9" s="30" t="s">
        <v>116</v>
      </c>
      <c r="AN9" s="30" t="s">
        <v>117</v>
      </c>
      <c r="AO9" s="31"/>
      <c r="AP9" s="32"/>
      <c r="AQ9" s="32"/>
      <c r="AR9" s="32"/>
      <c r="AS9" s="33"/>
      <c r="AT9" s="30" t="s">
        <v>117</v>
      </c>
      <c r="AU9" s="31"/>
      <c r="AV9" s="32"/>
      <c r="AW9" s="32"/>
      <c r="AX9" s="32"/>
      <c r="AY9" s="33"/>
      <c r="AZ9" s="30" t="s">
        <v>116</v>
      </c>
      <c r="BA9" s="30" t="s">
        <v>117</v>
      </c>
      <c r="BB9" s="31"/>
      <c r="BC9" s="32"/>
      <c r="BD9" s="32"/>
      <c r="BE9" s="32"/>
      <c r="BF9" s="33"/>
      <c r="BG9" s="30" t="s">
        <v>116</v>
      </c>
      <c r="BH9" s="30" t="s">
        <v>117</v>
      </c>
      <c r="BI9" s="31"/>
      <c r="BJ9" s="32"/>
      <c r="BK9" s="32"/>
      <c r="BL9" s="32"/>
      <c r="BM9" s="32"/>
      <c r="BN9" s="110" t="s">
        <v>116</v>
      </c>
      <c r="BO9" s="33" t="s">
        <v>117</v>
      </c>
      <c r="BP9" s="31"/>
      <c r="BQ9" s="32"/>
      <c r="BR9" s="32"/>
      <c r="BS9" s="32"/>
      <c r="BT9" s="32"/>
      <c r="BU9" s="126" t="s">
        <v>116</v>
      </c>
      <c r="BV9" s="126" t="s">
        <v>116</v>
      </c>
      <c r="BW9" s="126" t="s">
        <v>116</v>
      </c>
      <c r="BX9" s="126" t="s">
        <v>116</v>
      </c>
      <c r="BY9" s="138" t="s">
        <v>116</v>
      </c>
      <c r="BZ9" s="126"/>
    </row>
    <row r="10" spans="1:79" ht="15.75" customHeight="1" thickBot="1" x14ac:dyDescent="0.25">
      <c r="A10" s="40"/>
      <c r="B10" s="41" t="s">
        <v>171</v>
      </c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127"/>
      <c r="BO10" s="128"/>
      <c r="BP10" s="128"/>
      <c r="BQ10" s="128"/>
      <c r="BR10" s="128"/>
      <c r="BS10" s="128"/>
      <c r="BT10" s="128"/>
      <c r="BU10" s="143"/>
      <c r="BV10" s="144"/>
      <c r="BW10" s="145"/>
      <c r="BX10" s="145"/>
      <c r="BY10" s="146"/>
      <c r="BZ10" s="129"/>
      <c r="CA10" s="124"/>
    </row>
    <row r="11" spans="1:79" ht="15.75" customHeight="1" x14ac:dyDescent="0.2">
      <c r="A11" s="86"/>
      <c r="B11" s="87"/>
      <c r="C11" s="87"/>
      <c r="D11" s="8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130"/>
      <c r="BO11" s="131"/>
      <c r="BP11" s="131"/>
      <c r="BQ11" s="131"/>
      <c r="BR11" s="131"/>
      <c r="BS11" s="131"/>
      <c r="BT11" s="131"/>
      <c r="BU11" s="139"/>
      <c r="BV11" s="140"/>
      <c r="BW11" s="141"/>
      <c r="BX11" s="141"/>
      <c r="BY11" s="142"/>
      <c r="BZ11" s="121"/>
      <c r="CA11" s="124"/>
    </row>
    <row r="12" spans="1:79" s="49" customFormat="1" ht="25.5" x14ac:dyDescent="0.2">
      <c r="A12" s="100">
        <v>1</v>
      </c>
      <c r="B12" s="94" t="s">
        <v>180</v>
      </c>
      <c r="C12" s="100" t="s">
        <v>184</v>
      </c>
      <c r="D12" s="94">
        <v>20</v>
      </c>
      <c r="E12" s="95">
        <v>10550</v>
      </c>
      <c r="F12" s="96" t="s">
        <v>179</v>
      </c>
      <c r="G12" s="96"/>
      <c r="H12" s="96"/>
      <c r="I12" s="96">
        <v>20</v>
      </c>
      <c r="J12" s="96"/>
      <c r="K12" s="95">
        <v>10550</v>
      </c>
      <c r="L12" s="95">
        <v>5275</v>
      </c>
      <c r="M12" s="96" t="s">
        <v>179</v>
      </c>
      <c r="N12" s="96"/>
      <c r="O12" s="96"/>
      <c r="P12" s="96">
        <v>20</v>
      </c>
      <c r="Q12" s="96"/>
      <c r="R12" s="95">
        <v>5275</v>
      </c>
      <c r="S12" s="95">
        <v>3165</v>
      </c>
      <c r="T12" s="96" t="s">
        <v>179</v>
      </c>
      <c r="U12" s="96"/>
      <c r="V12" s="96"/>
      <c r="W12" s="96">
        <v>20</v>
      </c>
      <c r="X12" s="96"/>
      <c r="Y12" s="95">
        <v>3165</v>
      </c>
      <c r="Z12" s="96"/>
      <c r="AA12" s="96"/>
      <c r="AB12" s="96"/>
      <c r="AC12" s="96"/>
      <c r="AD12" s="96"/>
      <c r="AE12" s="95"/>
      <c r="AF12" s="95">
        <v>264.07</v>
      </c>
      <c r="AG12" s="96" t="s">
        <v>179</v>
      </c>
      <c r="AH12" s="96"/>
      <c r="AI12" s="96"/>
      <c r="AJ12" s="96">
        <v>21</v>
      </c>
      <c r="AK12" s="96"/>
      <c r="AL12" s="95">
        <v>264.07</v>
      </c>
      <c r="AM12" s="95">
        <v>3798</v>
      </c>
      <c r="AN12" s="96" t="s">
        <v>179</v>
      </c>
      <c r="AO12" s="96"/>
      <c r="AP12" s="96"/>
      <c r="AQ12" s="96">
        <v>20</v>
      </c>
      <c r="AR12" s="96"/>
      <c r="AS12" s="95">
        <v>3798</v>
      </c>
      <c r="AT12" s="96"/>
      <c r="AU12" s="96"/>
      <c r="AV12" s="96"/>
      <c r="AW12" s="96"/>
      <c r="AX12" s="96"/>
      <c r="AY12" s="95"/>
      <c r="AZ12" s="95"/>
      <c r="BA12" s="96"/>
      <c r="BB12" s="96"/>
      <c r="BC12" s="96"/>
      <c r="BD12" s="96"/>
      <c r="BE12" s="96"/>
      <c r="BF12" s="95"/>
      <c r="BG12" s="95">
        <v>500</v>
      </c>
      <c r="BH12" s="96" t="s">
        <v>179</v>
      </c>
      <c r="BI12" s="96"/>
      <c r="BJ12" s="96"/>
      <c r="BK12" s="96">
        <v>20</v>
      </c>
      <c r="BL12" s="96"/>
      <c r="BM12" s="104">
        <v>500</v>
      </c>
      <c r="BN12" s="111">
        <v>23552.07</v>
      </c>
      <c r="BO12" s="90" t="s">
        <v>179</v>
      </c>
      <c r="BP12" s="47"/>
      <c r="BQ12" s="47"/>
      <c r="BR12" s="47"/>
      <c r="BS12" s="47"/>
      <c r="BT12" s="117">
        <v>23552.07</v>
      </c>
      <c r="BU12" s="95">
        <f>BN12*1/100</f>
        <v>235.52070000000001</v>
      </c>
      <c r="BV12" s="95">
        <v>10000</v>
      </c>
      <c r="BW12" s="95">
        <f>BN12*18/100</f>
        <v>4239.3725999999997</v>
      </c>
      <c r="BX12" s="95">
        <f>BN12*1.5/100</f>
        <v>353.28104999999994</v>
      </c>
      <c r="BY12" s="104">
        <f>SUM(BU12:BX12)</f>
        <v>14828.174349999999</v>
      </c>
      <c r="BZ12" s="148">
        <f>BN12-BY12</f>
        <v>8723.8956500000004</v>
      </c>
      <c r="CA12" s="125"/>
    </row>
    <row r="13" spans="1:79" s="19" customFormat="1" x14ac:dyDescent="0.2">
      <c r="A13" s="97">
        <v>2</v>
      </c>
      <c r="B13" s="98" t="s">
        <v>178</v>
      </c>
      <c r="C13" s="165" t="s">
        <v>185</v>
      </c>
      <c r="D13" s="98">
        <v>20</v>
      </c>
      <c r="E13" s="95">
        <v>9250</v>
      </c>
      <c r="F13" s="95" t="s">
        <v>179</v>
      </c>
      <c r="G13" s="95"/>
      <c r="H13" s="95"/>
      <c r="I13" s="95">
        <v>20</v>
      </c>
      <c r="J13" s="95"/>
      <c r="K13" s="95">
        <v>9250</v>
      </c>
      <c r="L13" s="95">
        <v>4625</v>
      </c>
      <c r="M13" s="95" t="s">
        <v>179</v>
      </c>
      <c r="N13" s="95"/>
      <c r="O13" s="95"/>
      <c r="P13" s="95">
        <v>20</v>
      </c>
      <c r="Q13" s="95"/>
      <c r="R13" s="95">
        <v>4625</v>
      </c>
      <c r="S13" s="95">
        <v>2775</v>
      </c>
      <c r="T13" s="95" t="s">
        <v>179</v>
      </c>
      <c r="U13" s="95"/>
      <c r="V13" s="95"/>
      <c r="W13" s="95">
        <v>20</v>
      </c>
      <c r="X13" s="95"/>
      <c r="Y13" s="95">
        <v>2775</v>
      </c>
      <c r="Z13" s="95"/>
      <c r="AA13" s="95"/>
      <c r="AB13" s="95"/>
      <c r="AC13" s="95"/>
      <c r="AD13" s="95"/>
      <c r="AE13" s="95"/>
      <c r="AF13" s="95">
        <v>264.07</v>
      </c>
      <c r="AG13" s="95" t="s">
        <v>179</v>
      </c>
      <c r="AH13" s="95"/>
      <c r="AI13" s="95"/>
      <c r="AJ13" s="95">
        <v>21</v>
      </c>
      <c r="AK13" s="95"/>
      <c r="AL13" s="95">
        <v>264.07</v>
      </c>
      <c r="AM13" s="95">
        <v>3052.5</v>
      </c>
      <c r="AN13" s="95" t="s">
        <v>179</v>
      </c>
      <c r="AO13" s="95"/>
      <c r="AP13" s="95"/>
      <c r="AQ13" s="95">
        <v>20</v>
      </c>
      <c r="AR13" s="95"/>
      <c r="AS13" s="95">
        <v>3052.5</v>
      </c>
      <c r="AT13" s="95"/>
      <c r="AU13" s="95"/>
      <c r="AV13" s="95"/>
      <c r="AW13" s="95"/>
      <c r="AX13" s="95"/>
      <c r="AY13" s="95"/>
      <c r="AZ13" s="95">
        <v>215.83</v>
      </c>
      <c r="BA13" s="95" t="s">
        <v>179</v>
      </c>
      <c r="BB13" s="95"/>
      <c r="BC13" s="95"/>
      <c r="BD13" s="95">
        <v>22</v>
      </c>
      <c r="BE13" s="95"/>
      <c r="BF13" s="95">
        <v>215.83</v>
      </c>
      <c r="BG13" s="95">
        <v>600</v>
      </c>
      <c r="BH13" s="95" t="s">
        <v>179</v>
      </c>
      <c r="BI13" s="95"/>
      <c r="BJ13" s="95"/>
      <c r="BK13" s="95">
        <v>20</v>
      </c>
      <c r="BL13" s="95"/>
      <c r="BM13" s="104">
        <v>600</v>
      </c>
      <c r="BN13" s="111">
        <v>21707.4</v>
      </c>
      <c r="BO13" s="92"/>
      <c r="BP13" s="89"/>
      <c r="BQ13" s="89"/>
      <c r="BR13" s="89"/>
      <c r="BS13" s="89"/>
      <c r="BT13" s="118"/>
      <c r="BU13" s="95">
        <f>BN13*1/100</f>
        <v>217.07400000000001</v>
      </c>
      <c r="BV13" s="137">
        <v>3000</v>
      </c>
      <c r="BW13" s="95">
        <f>BN13*18/100</f>
        <v>3907.3320000000003</v>
      </c>
      <c r="BX13" s="95">
        <f>BN13*1.5/100</f>
        <v>325.61100000000005</v>
      </c>
      <c r="BY13" s="147">
        <f>SUM(BU13:BX13)</f>
        <v>7450.0170000000007</v>
      </c>
      <c r="BZ13" s="148">
        <f>BN13-BY13</f>
        <v>14257.383000000002</v>
      </c>
    </row>
    <row r="14" spans="1:79" s="49" customFormat="1" ht="13.5" thickBot="1" x14ac:dyDescent="0.25">
      <c r="A14" s="93"/>
      <c r="B14" s="94"/>
      <c r="C14" s="166"/>
      <c r="D14" s="94"/>
      <c r="E14" s="95"/>
      <c r="F14" s="96"/>
      <c r="G14" s="96"/>
      <c r="H14" s="96"/>
      <c r="I14" s="96"/>
      <c r="J14" s="96"/>
      <c r="K14" s="95"/>
      <c r="L14" s="95"/>
      <c r="M14" s="96"/>
      <c r="N14" s="96"/>
      <c r="O14" s="96"/>
      <c r="P14" s="96"/>
      <c r="Q14" s="96"/>
      <c r="R14" s="95"/>
      <c r="S14" s="95"/>
      <c r="T14" s="96"/>
      <c r="U14" s="96"/>
      <c r="V14" s="96"/>
      <c r="W14" s="96"/>
      <c r="X14" s="96"/>
      <c r="Y14" s="95"/>
      <c r="Z14" s="96"/>
      <c r="AA14" s="96"/>
      <c r="AB14" s="96"/>
      <c r="AC14" s="96"/>
      <c r="AD14" s="96"/>
      <c r="AE14" s="95"/>
      <c r="AF14" s="95"/>
      <c r="AG14" s="96"/>
      <c r="AH14" s="96"/>
      <c r="AI14" s="96"/>
      <c r="AJ14" s="96"/>
      <c r="AK14" s="96"/>
      <c r="AL14" s="95"/>
      <c r="AM14" s="95"/>
      <c r="AN14" s="96"/>
      <c r="AO14" s="96"/>
      <c r="AP14" s="96"/>
      <c r="AQ14" s="96"/>
      <c r="AR14" s="96"/>
      <c r="AS14" s="95"/>
      <c r="AT14" s="96"/>
      <c r="AU14" s="96"/>
      <c r="AV14" s="96"/>
      <c r="AW14" s="96"/>
      <c r="AX14" s="96"/>
      <c r="AY14" s="95"/>
      <c r="AZ14" s="95">
        <v>925</v>
      </c>
      <c r="BA14" s="96" t="s">
        <v>179</v>
      </c>
      <c r="BB14" s="96"/>
      <c r="BC14" s="96"/>
      <c r="BD14" s="96">
        <v>20</v>
      </c>
      <c r="BE14" s="96"/>
      <c r="BF14" s="95">
        <v>925</v>
      </c>
      <c r="BG14" s="95"/>
      <c r="BH14" s="96"/>
      <c r="BI14" s="96"/>
      <c r="BJ14" s="96"/>
      <c r="BK14" s="96"/>
      <c r="BL14" s="96"/>
      <c r="BM14" s="104"/>
      <c r="BN14" s="111"/>
      <c r="BO14" s="90"/>
      <c r="BP14" s="47"/>
      <c r="BQ14" s="47"/>
      <c r="BR14" s="47"/>
      <c r="BS14" s="47"/>
      <c r="BT14" s="117"/>
      <c r="BU14" s="99"/>
      <c r="BV14" s="99"/>
      <c r="BW14" s="99"/>
      <c r="BX14" s="99"/>
      <c r="BY14" s="105"/>
      <c r="BZ14" s="136"/>
    </row>
    <row r="15" spans="1:79" s="19" customFormat="1" ht="13.5" hidden="1" thickBot="1" x14ac:dyDescent="0.25">
      <c r="A15" s="97"/>
      <c r="B15" s="98"/>
      <c r="C15" s="98"/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105"/>
      <c r="BN15" s="112"/>
      <c r="BO15" s="91"/>
      <c r="BP15" s="52"/>
      <c r="BQ15" s="52"/>
      <c r="BR15" s="52"/>
      <c r="BS15" s="52"/>
      <c r="BT15" s="106"/>
      <c r="BU15" s="98"/>
      <c r="BV15" s="119"/>
      <c r="BW15" s="119"/>
      <c r="BX15" s="119"/>
      <c r="BY15" s="120"/>
      <c r="BZ15" s="122"/>
    </row>
    <row r="16" spans="1:79" s="19" customFormat="1" ht="13.5" hidden="1" thickBot="1" x14ac:dyDescent="0.25">
      <c r="A16" s="97"/>
      <c r="B16" s="98"/>
      <c r="C16" s="98"/>
      <c r="D16" s="98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105"/>
      <c r="BN16" s="112"/>
      <c r="BO16" s="91"/>
      <c r="BP16" s="52"/>
      <c r="BQ16" s="52"/>
      <c r="BR16" s="52"/>
      <c r="BS16" s="52"/>
      <c r="BT16" s="106"/>
      <c r="BU16" s="98"/>
      <c r="BV16" s="119"/>
      <c r="BW16" s="119"/>
      <c r="BX16" s="119"/>
      <c r="BY16" s="120"/>
      <c r="BZ16" s="122"/>
    </row>
    <row r="17" spans="1:78" s="19" customFormat="1" ht="13.5" hidden="1" thickBot="1" x14ac:dyDescent="0.25">
      <c r="A17" s="50"/>
      <c r="B17" s="51"/>
      <c r="C17" s="51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106"/>
      <c r="BN17" s="113"/>
      <c r="BO17" s="91"/>
      <c r="BP17" s="52"/>
      <c r="BQ17" s="52"/>
      <c r="BR17" s="52"/>
      <c r="BS17" s="52"/>
      <c r="BT17" s="106"/>
      <c r="BU17" s="98"/>
      <c r="BV17" s="119"/>
      <c r="BW17" s="119"/>
      <c r="BX17" s="119"/>
      <c r="BY17" s="120"/>
      <c r="BZ17" s="122"/>
    </row>
    <row r="18" spans="1:78" s="19" customFormat="1" ht="13.5" hidden="1" thickBot="1" x14ac:dyDescent="0.25">
      <c r="A18" s="50"/>
      <c r="B18" s="51"/>
      <c r="C18" s="51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106"/>
      <c r="BN18" s="113"/>
      <c r="BO18" s="91"/>
      <c r="BP18" s="52"/>
      <c r="BQ18" s="52"/>
      <c r="BR18" s="52"/>
      <c r="BS18" s="52"/>
      <c r="BT18" s="106"/>
      <c r="BU18" s="132"/>
      <c r="BV18" s="133"/>
      <c r="BW18" s="133"/>
      <c r="BX18" s="133"/>
      <c r="BY18" s="134"/>
      <c r="BZ18" s="135"/>
    </row>
    <row r="19" spans="1:78" ht="12.75" customHeight="1" x14ac:dyDescent="0.2">
      <c r="A19" s="21"/>
      <c r="B19" s="56" t="s">
        <v>120</v>
      </c>
      <c r="C19" s="56"/>
      <c r="D19" s="56"/>
      <c r="E19" s="57">
        <f>SUM(Лист1!K8:K18)</f>
        <v>19800</v>
      </c>
      <c r="F19" s="58" t="str">
        <f>CONCATENATE(IF(G19&lt;&gt;0,CONCATENATE(TEXT(G19,"0,00"),"д."),""),IF(H19&lt;&gt;0,CONCATENATE(" ",TEXT(H19,"0,00"),"г."),""))</f>
        <v>40,00д.</v>
      </c>
      <c r="G19" s="58">
        <f>SUM(Лист1!I8:I18)</f>
        <v>40</v>
      </c>
      <c r="H19" s="58">
        <f>SUM(Лист1!J8:J18)</f>
        <v>0</v>
      </c>
      <c r="I19" s="57"/>
      <c r="J19" s="57"/>
      <c r="K19" s="66"/>
      <c r="L19" s="57">
        <f>SUM(Лист1!R8:R18)</f>
        <v>9900</v>
      </c>
      <c r="M19" s="58" t="str">
        <f>CONCATENATE(IF(N19&lt;&gt;0,CONCATENATE(TEXT(N19,"0,00"),"д."),""),IF(O19&lt;&gt;0,CONCATENATE(" ",TEXT(O19,"0,00"),"г."),""))</f>
        <v>40,00д.</v>
      </c>
      <c r="N19" s="58">
        <f>SUM(Лист1!P8:P18)</f>
        <v>40</v>
      </c>
      <c r="O19" s="58">
        <f>SUM(Лист1!Q8:Q18)</f>
        <v>0</v>
      </c>
      <c r="P19" s="57"/>
      <c r="Q19" s="57"/>
      <c r="R19" s="66"/>
      <c r="S19" s="57">
        <f>SUM(Лист1!Y8:Y18)</f>
        <v>5940</v>
      </c>
      <c r="T19" s="58" t="str">
        <f>CONCATENATE(IF(U19&lt;&gt;0,CONCATENATE(TEXT(U19,"0,00"),"д."),""),IF(V19&lt;&gt;0,CONCATENATE(" ",TEXT(V19,"0,00"),"г."),""))</f>
        <v>40,00д.</v>
      </c>
      <c r="U19" s="58">
        <f>SUM(Лист1!W8:W18)</f>
        <v>40</v>
      </c>
      <c r="V19" s="58">
        <f>SUM(Лист1!X8:X18)</f>
        <v>0</v>
      </c>
      <c r="W19" s="57"/>
      <c r="X19" s="57"/>
      <c r="Y19" s="66"/>
      <c r="Z19" s="58" t="str">
        <f>CONCATENATE(IF(AA19&lt;&gt;0,CONCATENATE(TEXT(AA19,"0,00"),"д."),""),IF(AB19&lt;&gt;0,CONCATENATE(" ",TEXT(AB19,"0,00"),"г."),""))</f>
        <v/>
      </c>
      <c r="AA19" s="58">
        <f>SUM(Лист1!AC8:AC18)</f>
        <v>0</v>
      </c>
      <c r="AB19" s="58">
        <f>SUM(Лист1!AD8:AD18)</f>
        <v>0</v>
      </c>
      <c r="AC19" s="57"/>
      <c r="AD19" s="57"/>
      <c r="AE19" s="66"/>
      <c r="AF19" s="57">
        <f>SUM(Лист1!AL8:AL18)</f>
        <v>528.14</v>
      </c>
      <c r="AG19" s="58" t="str">
        <f>CONCATENATE(IF(AH19&lt;&gt;0,CONCATENATE(TEXT(AH19,"0,00"),"д."),""),IF(AI19&lt;&gt;0,CONCATENATE(" ",TEXT(AI19,"0,00"),"г."),""))</f>
        <v>42,00д.</v>
      </c>
      <c r="AH19" s="58">
        <f>SUM(Лист1!AJ8:AJ18)</f>
        <v>42</v>
      </c>
      <c r="AI19" s="58">
        <f>SUM(Лист1!AK8:AK18)</f>
        <v>0</v>
      </c>
      <c r="AJ19" s="57"/>
      <c r="AK19" s="57"/>
      <c r="AL19" s="66"/>
      <c r="AM19" s="57">
        <f>SUM(Лист1!AS8:AS18)</f>
        <v>6850.5</v>
      </c>
      <c r="AN19" s="58" t="str">
        <f>CONCATENATE(IF(AO19&lt;&gt;0,CONCATENATE(TEXT(AO19,"0,00"),"д."),""),IF(AP19&lt;&gt;0,CONCATENATE(" ",TEXT(AP19,"0,00"),"г."),""))</f>
        <v>40,00д.</v>
      </c>
      <c r="AO19" s="58">
        <f>SUM(Лист1!AQ8:AQ18)</f>
        <v>40</v>
      </c>
      <c r="AP19" s="58">
        <f>SUM(Лист1!AR8:AR18)</f>
        <v>0</v>
      </c>
      <c r="AQ19" s="57"/>
      <c r="AR19" s="57"/>
      <c r="AS19" s="66"/>
      <c r="AT19" s="58" t="str">
        <f>CONCATENATE(IF(AU19&lt;&gt;0,CONCATENATE(TEXT(AU19,"0,00"),"д."),""),IF(AV19&lt;&gt;0,CONCATENATE(" ",TEXT(AV19,"0,00"),"г."),""))</f>
        <v/>
      </c>
      <c r="AU19" s="58">
        <f>SUM(Лист1!AW8:AW18)</f>
        <v>0</v>
      </c>
      <c r="AV19" s="58">
        <f>SUM(Лист1!AX8:AX18)</f>
        <v>0</v>
      </c>
      <c r="AW19" s="57"/>
      <c r="AX19" s="57"/>
      <c r="AY19" s="66"/>
      <c r="AZ19" s="57">
        <f>SUM(Лист1!BF8:BF18)</f>
        <v>1140.83</v>
      </c>
      <c r="BA19" s="58" t="str">
        <f>CONCATENATE(IF(BB19&lt;&gt;0,CONCATENATE(TEXT(BB19,"0,00"),"д."),""),IF(BC19&lt;&gt;0,CONCATENATE(" ",TEXT(BC19,"0,00"),"г."),""))</f>
        <v>42,00д.</v>
      </c>
      <c r="BB19" s="58">
        <f>SUM(Лист1!BD8:BD18)</f>
        <v>42</v>
      </c>
      <c r="BC19" s="58">
        <f>SUM(Лист1!BE8:BE18)</f>
        <v>0</v>
      </c>
      <c r="BD19" s="57"/>
      <c r="BE19" s="57"/>
      <c r="BF19" s="66"/>
      <c r="BG19" s="57">
        <f>SUM(Лист1!BM8:BM18)</f>
        <v>1100</v>
      </c>
      <c r="BH19" s="58" t="str">
        <f>CONCATENATE(IF(BI19&lt;&gt;0,CONCATENATE(TEXT(BI19,"0,00"),"д."),""),IF(BJ19&lt;&gt;0,CONCATENATE(" ",TEXT(BJ19,"0,00"),"г."),""))</f>
        <v>40,00д.</v>
      </c>
      <c r="BI19" s="58">
        <f>SUM(Лист1!BK8:BK18)</f>
        <v>40</v>
      </c>
      <c r="BJ19" s="58">
        <f>SUM(Лист1!BL8:BL18)</f>
        <v>0</v>
      </c>
      <c r="BK19" s="57"/>
      <c r="BL19" s="57"/>
      <c r="BM19" s="107"/>
      <c r="BN19" s="149">
        <f>SUM(Лист1!BT8:BT18)</f>
        <v>23552.07</v>
      </c>
      <c r="BO19" s="150" t="str">
        <f>CONCATENATE(IF(BP19&lt;&gt;0,CONCATENATE(TEXT(BP19,"0,00"),"д."),""),IF(BQ19&lt;&gt;0,CONCATENATE(" ",TEXT(BQ19,"0,00"),"г."),""))</f>
        <v/>
      </c>
      <c r="BP19" s="151">
        <f>SUM(Лист1!BR8:BR18)</f>
        <v>0</v>
      </c>
      <c r="BQ19" s="151">
        <f>SUM(Лист1!BS8:BS18)</f>
        <v>0</v>
      </c>
      <c r="BR19" s="152"/>
      <c r="BS19" s="152"/>
      <c r="BT19" s="107"/>
      <c r="BU19" s="159">
        <f>BU12+BU13</f>
        <v>452.59469999999999</v>
      </c>
      <c r="BV19" s="159">
        <f t="shared" ref="BV19:BY19" si="0">BV12+BV13</f>
        <v>13000</v>
      </c>
      <c r="BW19" s="161">
        <f t="shared" si="0"/>
        <v>8146.7046</v>
      </c>
      <c r="BX19" s="161">
        <f t="shared" si="0"/>
        <v>678.89204999999993</v>
      </c>
      <c r="BY19" s="159">
        <f t="shared" si="0"/>
        <v>22278.191350000001</v>
      </c>
      <c r="BZ19" s="157">
        <f>BZ12+BZ13</f>
        <v>22981.27865</v>
      </c>
    </row>
    <row r="20" spans="1:78" ht="12.75" customHeight="1" thickBot="1" x14ac:dyDescent="0.25">
      <c r="A20" s="29"/>
      <c r="B20" s="68"/>
      <c r="C20" s="68"/>
      <c r="D20" s="68"/>
      <c r="E20" s="69" t="str">
        <f>IF(OR(ISBLANK($A$1),E19=0),"",CONCATENATE(TEXT(E19/$B$1,"0,00")," ",$A$1))</f>
        <v/>
      </c>
      <c r="F20" s="69"/>
      <c r="G20" s="69"/>
      <c r="H20" s="69"/>
      <c r="I20" s="69"/>
      <c r="J20" s="69"/>
      <c r="K20" s="69" t="str">
        <f>IF(ISBLANK($A$1),"",CONCATENATE(TEXT(K19/$B$1,"0,00")," ",$A$1))</f>
        <v/>
      </c>
      <c r="L20" s="69" t="str">
        <f>IF(OR(ISBLANK($A$1),L19=0),"",CONCATENATE(TEXT(L19/$B$1,"0,00")," ",$A$1))</f>
        <v/>
      </c>
      <c r="M20" s="69"/>
      <c r="N20" s="69"/>
      <c r="O20" s="69"/>
      <c r="P20" s="69"/>
      <c r="Q20" s="69"/>
      <c r="R20" s="69" t="str">
        <f>IF(ISBLANK($A$1),"",CONCATENATE(TEXT(R19/$B$1,"0,00")," ",$A$1))</f>
        <v/>
      </c>
      <c r="S20" s="69" t="str">
        <f>IF(OR(ISBLANK($A$1),S19=0),"",CONCATENATE(TEXT(S19/$B$1,"0,00")," ",$A$1))</f>
        <v/>
      </c>
      <c r="T20" s="69"/>
      <c r="U20" s="69"/>
      <c r="V20" s="69"/>
      <c r="W20" s="69"/>
      <c r="X20" s="69"/>
      <c r="Y20" s="69" t="str">
        <f>IF(ISBLANK($A$1),"",CONCATENATE(TEXT(Y19/$B$1,"0,00")," ",$A$1))</f>
        <v/>
      </c>
      <c r="Z20" s="69"/>
      <c r="AA20" s="69"/>
      <c r="AB20" s="69"/>
      <c r="AC20" s="69"/>
      <c r="AD20" s="69"/>
      <c r="AE20" s="69" t="str">
        <f>IF(ISBLANK($A$1),"",CONCATENATE(TEXT(AE19/$B$1,"0,00")," ",$A$1))</f>
        <v/>
      </c>
      <c r="AF20" s="69" t="str">
        <f>IF(OR(ISBLANK($A$1),AF19=0),"",CONCATENATE(TEXT(AF19/$B$1,"0,00")," ",$A$1))</f>
        <v/>
      </c>
      <c r="AG20" s="69"/>
      <c r="AH20" s="69"/>
      <c r="AI20" s="69"/>
      <c r="AJ20" s="69"/>
      <c r="AK20" s="69"/>
      <c r="AL20" s="69" t="str">
        <f>IF(ISBLANK($A$1),"",CONCATENATE(TEXT(AL19/$B$1,"0,00")," ",$A$1))</f>
        <v/>
      </c>
      <c r="AM20" s="69" t="str">
        <f>IF(OR(ISBLANK($A$1),AM19=0),"",CONCATENATE(TEXT(AM19/$B$1,"0,00")," ",$A$1))</f>
        <v/>
      </c>
      <c r="AN20" s="69"/>
      <c r="AO20" s="69"/>
      <c r="AP20" s="69"/>
      <c r="AQ20" s="69"/>
      <c r="AR20" s="69"/>
      <c r="AS20" s="69" t="str">
        <f>IF(ISBLANK($A$1),"",CONCATENATE(TEXT(AS19/$B$1,"0,00")," ",$A$1))</f>
        <v/>
      </c>
      <c r="AT20" s="69"/>
      <c r="AU20" s="69"/>
      <c r="AV20" s="69"/>
      <c r="AW20" s="69"/>
      <c r="AX20" s="69"/>
      <c r="AY20" s="69" t="str">
        <f>IF(ISBLANK($A$1),"",CONCATENATE(TEXT(AY19/$B$1,"0,00")," ",$A$1))</f>
        <v/>
      </c>
      <c r="AZ20" s="69" t="str">
        <f>IF(OR(ISBLANK($A$1),AZ19=0),"",CONCATENATE(TEXT(AZ19/$B$1,"0,00")," ",$A$1))</f>
        <v/>
      </c>
      <c r="BA20" s="69"/>
      <c r="BB20" s="69"/>
      <c r="BC20" s="69"/>
      <c r="BD20" s="69"/>
      <c r="BE20" s="69"/>
      <c r="BF20" s="69" t="str">
        <f>IF(ISBLANK($A$1),"",CONCATENATE(TEXT(BF19/$B$1,"0,00")," ",$A$1))</f>
        <v/>
      </c>
      <c r="BG20" s="69" t="str">
        <f>IF(OR(ISBLANK($A$1),BG19=0),"",CONCATENATE(TEXT(BG19/$B$1,"0,00")," ",$A$1))</f>
        <v/>
      </c>
      <c r="BH20" s="69"/>
      <c r="BI20" s="69"/>
      <c r="BJ20" s="69"/>
      <c r="BK20" s="69"/>
      <c r="BL20" s="69"/>
      <c r="BM20" s="108" t="str">
        <f>IF(ISBLANK($A$1),"",CONCATENATE(TEXT(BM19/$B$1,"0,00")," ",$A$1))</f>
        <v/>
      </c>
      <c r="BN20" s="153" t="str">
        <f>IF(OR(ISBLANK($A$1),BN19=0),"",CONCATENATE(TEXT(BN19/$B$1,"0,00")," ",$A$1))</f>
        <v/>
      </c>
      <c r="BO20" s="154"/>
      <c r="BP20" s="155"/>
      <c r="BQ20" s="155"/>
      <c r="BR20" s="155"/>
      <c r="BS20" s="155"/>
      <c r="BT20" s="156" t="str">
        <f>IF(ISBLANK($A$1),"",CONCATENATE(TEXT(BT19/$B$1,"0,00")," ",$A$1))</f>
        <v/>
      </c>
      <c r="BU20" s="160"/>
      <c r="BV20" s="160"/>
      <c r="BW20" s="162"/>
      <c r="BX20" s="162"/>
      <c r="BY20" s="160"/>
      <c r="BZ20" s="158"/>
    </row>
    <row r="21" spans="1:78" ht="12.75" hidden="1" customHeight="1" x14ac:dyDescent="0.2">
      <c r="A21" s="19"/>
      <c r="B21" s="8"/>
      <c r="C21" s="8"/>
      <c r="D21" s="8"/>
      <c r="E21" s="20"/>
      <c r="F21" s="20" t="s">
        <v>181</v>
      </c>
      <c r="G21" s="20"/>
      <c r="H21" s="20"/>
      <c r="I21" s="20"/>
      <c r="J21" s="20"/>
      <c r="K21" s="8"/>
      <c r="L21" s="20"/>
      <c r="M21" s="20" t="s">
        <v>181</v>
      </c>
      <c r="N21" s="20"/>
      <c r="O21" s="20"/>
      <c r="P21" s="20"/>
      <c r="Q21" s="20"/>
      <c r="R21" s="8"/>
      <c r="S21" s="20"/>
      <c r="T21" s="20" t="s">
        <v>181</v>
      </c>
      <c r="U21" s="20"/>
      <c r="V21" s="20"/>
      <c r="W21" s="20"/>
      <c r="X21" s="20"/>
      <c r="Y21" s="8"/>
      <c r="Z21" s="20" t="s">
        <v>181</v>
      </c>
      <c r="AA21" s="20"/>
      <c r="AB21" s="20"/>
      <c r="AC21" s="20"/>
      <c r="AD21" s="20"/>
      <c r="AE21" s="8"/>
      <c r="AF21" s="20"/>
      <c r="AG21" s="20" t="s">
        <v>181</v>
      </c>
      <c r="AH21" s="20"/>
      <c r="AI21" s="20"/>
      <c r="AJ21" s="20"/>
      <c r="AK21" s="20"/>
      <c r="AL21" s="8"/>
      <c r="AM21" s="20"/>
      <c r="AN21" s="20" t="s">
        <v>181</v>
      </c>
      <c r="AO21" s="20"/>
      <c r="AP21" s="20"/>
      <c r="AQ21" s="20"/>
      <c r="AR21" s="20"/>
      <c r="AS21" s="8"/>
      <c r="AT21" s="20" t="s">
        <v>181</v>
      </c>
      <c r="AU21" s="20"/>
      <c r="AV21" s="20"/>
      <c r="AW21" s="20"/>
      <c r="AX21" s="20"/>
      <c r="AY21" s="8"/>
      <c r="AZ21" s="20"/>
      <c r="BA21" s="20" t="s">
        <v>181</v>
      </c>
      <c r="BB21" s="20"/>
      <c r="BC21" s="20"/>
      <c r="BD21" s="20"/>
      <c r="BE21" s="20"/>
      <c r="BF21" s="8"/>
      <c r="BG21" s="20"/>
      <c r="BH21" s="20" t="s">
        <v>181</v>
      </c>
      <c r="BI21" s="20"/>
      <c r="BJ21" s="20"/>
      <c r="BK21" s="20"/>
      <c r="BL21" s="20"/>
      <c r="BM21" s="8"/>
      <c r="BN21" s="20"/>
      <c r="BO21" s="20" t="s">
        <v>181</v>
      </c>
      <c r="BP21" s="20"/>
      <c r="BQ21" s="20"/>
      <c r="BR21" s="20"/>
      <c r="BS21" s="20"/>
      <c r="BT21" s="8"/>
      <c r="BU21" s="8"/>
      <c r="BV21" s="19"/>
      <c r="BW21" s="19"/>
      <c r="BX21" s="19"/>
    </row>
    <row r="22" spans="1:78" s="19" customFormat="1" x14ac:dyDescent="0.2">
      <c r="B22" s="8"/>
      <c r="C22" s="8"/>
      <c r="D22" s="8"/>
      <c r="E22" s="20"/>
      <c r="F22" s="20"/>
      <c r="G22" s="20"/>
      <c r="H22" s="20"/>
      <c r="I22" s="20"/>
      <c r="J22" s="20"/>
      <c r="K22" s="8"/>
      <c r="L22" s="8"/>
      <c r="M22" s="8"/>
      <c r="N22" s="8"/>
      <c r="O22" s="8"/>
    </row>
    <row r="23" spans="1:78" ht="12.75" customHeight="1" x14ac:dyDescent="0.2">
      <c r="A23" s="72" t="str">
        <f>CHAR(160)</f>
        <v> </v>
      </c>
      <c r="B23" s="73"/>
      <c r="C23" s="73"/>
      <c r="D23" s="73"/>
      <c r="E23" s="74"/>
      <c r="F23" s="74"/>
      <c r="G23" s="74"/>
      <c r="H23" s="74"/>
      <c r="I23" s="74"/>
      <c r="J23" s="74"/>
      <c r="K23" s="73"/>
      <c r="L23" s="73"/>
      <c r="M23" s="73"/>
      <c r="N23" s="73"/>
      <c r="O23" s="75"/>
      <c r="P23" s="76"/>
      <c r="Q23" s="76"/>
      <c r="R23" s="76"/>
    </row>
  </sheetData>
  <mergeCells count="12">
    <mergeCell ref="C8:C9"/>
    <mergeCell ref="D8:D9"/>
    <mergeCell ref="C13:C14"/>
    <mergeCell ref="A2:BN2"/>
    <mergeCell ref="A3:XFD3"/>
    <mergeCell ref="A5:BN6"/>
    <mergeCell ref="BZ19:BZ20"/>
    <mergeCell ref="BU19:BU20"/>
    <mergeCell ref="BV19:BV20"/>
    <mergeCell ref="BW19:BW20"/>
    <mergeCell ref="BX19:BX20"/>
    <mergeCell ref="BY19:BY20"/>
  </mergeCells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"/>
  <sheetViews>
    <sheetView topLeftCell="A37" workbookViewId="0">
      <selection activeCell="E46" sqref="E46"/>
    </sheetView>
  </sheetViews>
  <sheetFormatPr defaultRowHeight="12.75" x14ac:dyDescent="0.2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88.140625" style="2" customWidth="1"/>
    <col min="6" max="6" width="25" style="1" customWidth="1"/>
    <col min="7" max="16384" width="9.140625" style="1"/>
  </cols>
  <sheetData>
    <row r="1" spans="1:256" x14ac:dyDescent="0.2">
      <c r="B1" s="1" t="s">
        <v>0</v>
      </c>
      <c r="D1" s="1" t="s">
        <v>1</v>
      </c>
      <c r="E1" s="2" t="s">
        <v>2</v>
      </c>
    </row>
    <row r="2" spans="1:256" x14ac:dyDescent="0.2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5.5" x14ac:dyDescent="0.2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 x14ac:dyDescent="0.2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 x14ac:dyDescent="0.2">
      <c r="B7" s="1" t="s">
        <v>0</v>
      </c>
      <c r="D7" s="1" t="s">
        <v>12</v>
      </c>
      <c r="E7" s="2" t="s">
        <v>13</v>
      </c>
    </row>
    <row r="8" spans="1:256" x14ac:dyDescent="0.2">
      <c r="B8" s="1" t="s">
        <v>0</v>
      </c>
      <c r="C8" s="1" t="s">
        <v>3</v>
      </c>
      <c r="D8" s="1" t="s">
        <v>14</v>
      </c>
      <c r="E8" s="2" t="s">
        <v>5</v>
      </c>
    </row>
    <row r="9" spans="1:256" x14ac:dyDescent="0.2">
      <c r="B9" s="1" t="s">
        <v>0</v>
      </c>
      <c r="C9" s="1" t="s">
        <v>3</v>
      </c>
      <c r="D9" s="1" t="s">
        <v>15</v>
      </c>
      <c r="E9" s="2">
        <v>0</v>
      </c>
    </row>
    <row r="10" spans="1:256" x14ac:dyDescent="0.2">
      <c r="B10" s="1" t="s">
        <v>0</v>
      </c>
      <c r="C10" s="1" t="s">
        <v>3</v>
      </c>
      <c r="D10" s="1" t="s">
        <v>16</v>
      </c>
      <c r="E10" s="2">
        <v>0</v>
      </c>
    </row>
    <row r="11" spans="1:256" x14ac:dyDescent="0.2">
      <c r="B11" s="1" t="s">
        <v>0</v>
      </c>
      <c r="C11" s="1" t="s">
        <v>3</v>
      </c>
      <c r="D11" s="1" t="s">
        <v>17</v>
      </c>
      <c r="E11" s="2">
        <v>0</v>
      </c>
    </row>
    <row r="12" spans="1:256" x14ac:dyDescent="0.2">
      <c r="B12" s="1" t="s">
        <v>0</v>
      </c>
      <c r="C12" s="1" t="s">
        <v>3</v>
      </c>
      <c r="D12" s="1" t="s">
        <v>18</v>
      </c>
      <c r="E12" s="2" t="s">
        <v>5</v>
      </c>
    </row>
    <row r="13" spans="1:256" x14ac:dyDescent="0.2">
      <c r="B13" s="1" t="s">
        <v>0</v>
      </c>
      <c r="C13" s="1" t="s">
        <v>7</v>
      </c>
      <c r="D13" s="1" t="s">
        <v>18</v>
      </c>
      <c r="E13" s="2" t="s">
        <v>19</v>
      </c>
    </row>
    <row r="14" spans="1:256" x14ac:dyDescent="0.2">
      <c r="B14" s="1" t="s">
        <v>0</v>
      </c>
      <c r="C14" s="1" t="s">
        <v>3</v>
      </c>
      <c r="D14" s="1" t="s">
        <v>20</v>
      </c>
      <c r="E14" s="2">
        <v>1</v>
      </c>
    </row>
    <row r="15" spans="1:256" x14ac:dyDescent="0.2">
      <c r="B15" s="1" t="s">
        <v>0</v>
      </c>
      <c r="C15" s="1" t="s">
        <v>7</v>
      </c>
      <c r="D15" s="1" t="s">
        <v>20</v>
      </c>
      <c r="E15" s="2" t="s">
        <v>21</v>
      </c>
    </row>
    <row r="16" spans="1:256" x14ac:dyDescent="0.2">
      <c r="B16" s="1" t="s">
        <v>0</v>
      </c>
      <c r="D16" s="1" t="s">
        <v>22</v>
      </c>
      <c r="E16" s="1" t="s">
        <v>20</v>
      </c>
    </row>
    <row r="17" spans="2:5" x14ac:dyDescent="0.2">
      <c r="B17" s="1" t="s">
        <v>0</v>
      </c>
      <c r="D17" s="1" t="s">
        <v>23</v>
      </c>
      <c r="E17" s="2" t="s">
        <v>24</v>
      </c>
    </row>
    <row r="18" spans="2:5" x14ac:dyDescent="0.2">
      <c r="B18" s="1" t="s">
        <v>0</v>
      </c>
      <c r="C18" s="1" t="s">
        <v>3</v>
      </c>
      <c r="D18" s="1" t="s">
        <v>25</v>
      </c>
      <c r="E18" s="2">
        <v>0</v>
      </c>
    </row>
    <row r="19" spans="2:5" x14ac:dyDescent="0.2">
      <c r="B19" s="1" t="s">
        <v>0</v>
      </c>
      <c r="C19" s="1" t="s">
        <v>3</v>
      </c>
      <c r="D19" s="1" t="s">
        <v>26</v>
      </c>
      <c r="E19" s="2">
        <v>0</v>
      </c>
    </row>
    <row r="20" spans="2:5" x14ac:dyDescent="0.2">
      <c r="B20" s="1" t="s">
        <v>0</v>
      </c>
      <c r="C20" s="1" t="s">
        <v>3</v>
      </c>
      <c r="D20" s="1" t="s">
        <v>27</v>
      </c>
      <c r="E20" s="2">
        <v>0</v>
      </c>
    </row>
    <row r="21" spans="2:5" x14ac:dyDescent="0.2">
      <c r="B21" s="1" t="s">
        <v>0</v>
      </c>
      <c r="C21" s="1" t="s">
        <v>3</v>
      </c>
      <c r="D21" s="1" t="s">
        <v>28</v>
      </c>
      <c r="E21" s="2">
        <v>0</v>
      </c>
    </row>
    <row r="23" spans="2:5" ht="25.5" x14ac:dyDescent="0.2">
      <c r="B23" s="1" t="s">
        <v>29</v>
      </c>
      <c r="D23" s="1" t="s">
        <v>30</v>
      </c>
      <c r="E23" s="2" t="s">
        <v>31</v>
      </c>
    </row>
    <row r="25" spans="2:5" x14ac:dyDescent="0.2">
      <c r="B25" s="1" t="s">
        <v>32</v>
      </c>
      <c r="C25" s="1" t="s">
        <v>7</v>
      </c>
      <c r="D25" s="1" t="s">
        <v>15</v>
      </c>
      <c r="E25" s="2" t="s">
        <v>33</v>
      </c>
    </row>
    <row r="26" spans="2:5" x14ac:dyDescent="0.2">
      <c r="B26" s="1" t="s">
        <v>32</v>
      </c>
      <c r="C26" s="1" t="s">
        <v>7</v>
      </c>
      <c r="D26" s="1" t="s">
        <v>16</v>
      </c>
      <c r="E26" s="2" t="s">
        <v>34</v>
      </c>
    </row>
    <row r="27" spans="2:5" x14ac:dyDescent="0.2">
      <c r="B27" s="1" t="s">
        <v>32</v>
      </c>
      <c r="C27" s="1" t="s">
        <v>7</v>
      </c>
      <c r="D27" s="1" t="s">
        <v>16</v>
      </c>
      <c r="E27" s="2" t="s">
        <v>35</v>
      </c>
    </row>
    <row r="28" spans="2:5" x14ac:dyDescent="0.2">
      <c r="B28" s="1" t="s">
        <v>32</v>
      </c>
      <c r="C28" s="1" t="s">
        <v>7</v>
      </c>
      <c r="D28" s="1" t="s">
        <v>16</v>
      </c>
      <c r="E28" s="2" t="s">
        <v>36</v>
      </c>
    </row>
    <row r="29" spans="2:5" x14ac:dyDescent="0.2">
      <c r="B29" s="1" t="s">
        <v>32</v>
      </c>
      <c r="C29" s="1" t="s">
        <v>7</v>
      </c>
      <c r="D29" s="1" t="s">
        <v>17</v>
      </c>
      <c r="E29" s="2" t="s">
        <v>37</v>
      </c>
    </row>
    <row r="30" spans="2:5" x14ac:dyDescent="0.2">
      <c r="B30" s="1" t="s">
        <v>32</v>
      </c>
      <c r="C30" s="1" t="s">
        <v>7</v>
      </c>
      <c r="D30" s="1" t="s">
        <v>25</v>
      </c>
      <c r="E30" s="2" t="s">
        <v>38</v>
      </c>
    </row>
    <row r="31" spans="2:5" x14ac:dyDescent="0.2">
      <c r="B31" s="1" t="s">
        <v>32</v>
      </c>
      <c r="C31" s="1" t="s">
        <v>7</v>
      </c>
      <c r="D31" s="1" t="s">
        <v>26</v>
      </c>
      <c r="E31" s="2" t="s">
        <v>39</v>
      </c>
    </row>
    <row r="32" spans="2:5" x14ac:dyDescent="0.2">
      <c r="B32" s="1" t="s">
        <v>32</v>
      </c>
      <c r="C32" s="1" t="s">
        <v>7</v>
      </c>
      <c r="D32" s="1" t="s">
        <v>27</v>
      </c>
      <c r="E32" s="2" t="s">
        <v>40</v>
      </c>
    </row>
    <row r="33" spans="2:6" x14ac:dyDescent="0.2">
      <c r="B33" s="1" t="s">
        <v>32</v>
      </c>
      <c r="C33" s="1" t="s">
        <v>7</v>
      </c>
      <c r="D33" s="1" t="s">
        <v>28</v>
      </c>
      <c r="E33" s="2" t="s">
        <v>41</v>
      </c>
    </row>
    <row r="34" spans="2:6" x14ac:dyDescent="0.2">
      <c r="B34" s="1" t="s">
        <v>32</v>
      </c>
      <c r="C34" s="1" t="s">
        <v>7</v>
      </c>
      <c r="D34" s="1" t="s">
        <v>42</v>
      </c>
      <c r="E34" s="1" t="s">
        <v>43</v>
      </c>
    </row>
    <row r="35" spans="2:6" x14ac:dyDescent="0.2">
      <c r="B35" s="1" t="s">
        <v>32</v>
      </c>
      <c r="C35" s="1" t="s">
        <v>7</v>
      </c>
      <c r="D35" s="1" t="s">
        <v>44</v>
      </c>
      <c r="E35" s="1" t="s">
        <v>45</v>
      </c>
    </row>
    <row r="36" spans="2:6" x14ac:dyDescent="0.2">
      <c r="B36" s="1" t="s">
        <v>32</v>
      </c>
      <c r="C36" s="1" t="s">
        <v>7</v>
      </c>
      <c r="D36" s="1" t="s">
        <v>14</v>
      </c>
      <c r="E36" s="2" t="s">
        <v>46</v>
      </c>
    </row>
    <row r="37" spans="2:6" x14ac:dyDescent="0.2">
      <c r="B37" s="1" t="s">
        <v>32</v>
      </c>
      <c r="D37" s="1" t="s">
        <v>47</v>
      </c>
      <c r="E37" s="2" t="s">
        <v>48</v>
      </c>
    </row>
    <row r="38" spans="2:6" x14ac:dyDescent="0.2">
      <c r="B38" s="1" t="s">
        <v>32</v>
      </c>
      <c r="D38" s="1" t="s">
        <v>49</v>
      </c>
      <c r="E38" s="2" t="s">
        <v>50</v>
      </c>
    </row>
    <row r="39" spans="2:6" x14ac:dyDescent="0.2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 x14ac:dyDescent="0.2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 x14ac:dyDescent="0.2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x14ac:dyDescent="0.2">
      <c r="B42" s="1" t="s">
        <v>32</v>
      </c>
      <c r="C42" s="1" t="s">
        <v>7</v>
      </c>
      <c r="D42" s="1" t="s">
        <v>58</v>
      </c>
      <c r="E42" s="2" t="s">
        <v>166</v>
      </c>
      <c r="F42" s="5"/>
    </row>
    <row r="43" spans="2:6" ht="25.5" x14ac:dyDescent="0.2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 x14ac:dyDescent="0.2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 x14ac:dyDescent="0.2">
      <c r="B45" s="1" t="s">
        <v>32</v>
      </c>
      <c r="C45" s="1" t="s">
        <v>51</v>
      </c>
      <c r="D45" s="1" t="s">
        <v>61</v>
      </c>
      <c r="E45" s="2" t="s">
        <v>167</v>
      </c>
      <c r="F45" s="5" t="s">
        <v>54</v>
      </c>
    </row>
    <row r="46" spans="2:6" ht="89.25" x14ac:dyDescent="0.2">
      <c r="B46" s="1" t="s">
        <v>32</v>
      </c>
      <c r="C46" s="1" t="s">
        <v>51</v>
      </c>
      <c r="D46" s="1" t="s">
        <v>62</v>
      </c>
      <c r="E46" s="2" t="s">
        <v>169</v>
      </c>
      <c r="F46" s="5" t="s">
        <v>54</v>
      </c>
    </row>
    <row r="47" spans="2:6" x14ac:dyDescent="0.2">
      <c r="B47" s="1" t="s">
        <v>32</v>
      </c>
      <c r="D47" s="1" t="s">
        <v>63</v>
      </c>
      <c r="E47" s="1" t="s">
        <v>64</v>
      </c>
    </row>
    <row r="48" spans="2:6" ht="25.5" x14ac:dyDescent="0.2">
      <c r="B48" s="1" t="s">
        <v>32</v>
      </c>
      <c r="D48" s="1" t="s">
        <v>65</v>
      </c>
      <c r="E48" s="2" t="s">
        <v>66</v>
      </c>
    </row>
    <row r="49" spans="2:5" x14ac:dyDescent="0.2">
      <c r="B49" s="1" t="s">
        <v>32</v>
      </c>
      <c r="D49" s="1" t="s">
        <v>67</v>
      </c>
      <c r="E49" s="1" t="s">
        <v>68</v>
      </c>
    </row>
    <row r="50" spans="2:5" ht="25.5" x14ac:dyDescent="0.2">
      <c r="B50" s="1" t="s">
        <v>32</v>
      </c>
      <c r="D50" s="1" t="s">
        <v>69</v>
      </c>
      <c r="E50" s="2" t="s">
        <v>70</v>
      </c>
    </row>
    <row r="52" spans="2:5" ht="25.5" x14ac:dyDescent="0.2">
      <c r="B52" s="1" t="s">
        <v>71</v>
      </c>
      <c r="D52" s="1" t="s">
        <v>72</v>
      </c>
      <c r="E52" s="2" t="s">
        <v>73</v>
      </c>
    </row>
    <row r="53" spans="2:5" x14ac:dyDescent="0.2">
      <c r="B53" s="1" t="s">
        <v>71</v>
      </c>
      <c r="C53" s="1" t="s">
        <v>3</v>
      </c>
      <c r="D53" s="1" t="s">
        <v>25</v>
      </c>
      <c r="E53" s="2">
        <v>0</v>
      </c>
    </row>
    <row r="54" spans="2:5" x14ac:dyDescent="0.2">
      <c r="B54" s="1" t="s">
        <v>71</v>
      </c>
      <c r="C54" s="1" t="s">
        <v>3</v>
      </c>
      <c r="D54" s="1" t="s">
        <v>26</v>
      </c>
      <c r="E54" s="2">
        <v>0</v>
      </c>
    </row>
    <row r="56" spans="2:5" x14ac:dyDescent="0.2">
      <c r="B56" s="1" t="s">
        <v>74</v>
      </c>
      <c r="D56" s="1" t="s">
        <v>75</v>
      </c>
      <c r="E56" s="2" t="s">
        <v>76</v>
      </c>
    </row>
    <row r="57" spans="2:5" x14ac:dyDescent="0.2">
      <c r="B57" s="1" t="s">
        <v>74</v>
      </c>
      <c r="C57" s="1" t="s">
        <v>3</v>
      </c>
      <c r="D57" s="1" t="s">
        <v>27</v>
      </c>
      <c r="E57" s="2">
        <v>0</v>
      </c>
    </row>
    <row r="58" spans="2:5" x14ac:dyDescent="0.2">
      <c r="B58" s="1" t="s">
        <v>74</v>
      </c>
      <c r="C58" s="1" t="s">
        <v>3</v>
      </c>
      <c r="D58" s="1" t="s">
        <v>28</v>
      </c>
      <c r="E58" s="2">
        <v>0</v>
      </c>
    </row>
    <row r="60" spans="2:5" x14ac:dyDescent="0.2">
      <c r="B60" s="1" t="s">
        <v>77</v>
      </c>
      <c r="D60" s="1" t="s">
        <v>78</v>
      </c>
      <c r="E60" s="2" t="s">
        <v>5</v>
      </c>
    </row>
    <row r="61" spans="2:5" x14ac:dyDescent="0.2">
      <c r="B61" s="1" t="s">
        <v>77</v>
      </c>
      <c r="C61" s="1" t="s">
        <v>7</v>
      </c>
      <c r="D61" s="1" t="s">
        <v>14</v>
      </c>
      <c r="E61" s="2" t="s">
        <v>5</v>
      </c>
    </row>
    <row r="62" spans="2:5" x14ac:dyDescent="0.2">
      <c r="B62" s="1" t="s">
        <v>77</v>
      </c>
      <c r="C62" s="1" t="s">
        <v>79</v>
      </c>
      <c r="D62" s="1" t="s">
        <v>80</v>
      </c>
      <c r="E62" s="2" t="s">
        <v>81</v>
      </c>
    </row>
    <row r="63" spans="2:5" x14ac:dyDescent="0.2">
      <c r="B63" s="1" t="s">
        <v>77</v>
      </c>
      <c r="C63" s="1" t="s">
        <v>79</v>
      </c>
      <c r="D63" s="1" t="s">
        <v>82</v>
      </c>
      <c r="E63" s="2" t="s">
        <v>83</v>
      </c>
    </row>
    <row r="64" spans="2:5" x14ac:dyDescent="0.2">
      <c r="B64" s="1" t="s">
        <v>77</v>
      </c>
      <c r="C64" s="1" t="s">
        <v>79</v>
      </c>
      <c r="D64" s="1" t="s">
        <v>84</v>
      </c>
      <c r="E64" s="2" t="s">
        <v>85</v>
      </c>
    </row>
    <row r="65" spans="2:5" x14ac:dyDescent="0.2">
      <c r="B65" s="1" t="s">
        <v>77</v>
      </c>
      <c r="D65" s="1" t="s">
        <v>86</v>
      </c>
      <c r="E65" s="1" t="s">
        <v>25</v>
      </c>
    </row>
    <row r="66" spans="2:5" x14ac:dyDescent="0.2">
      <c r="B66" s="1" t="s">
        <v>77</v>
      </c>
      <c r="D66" s="1" t="s">
        <v>87</v>
      </c>
      <c r="E66" s="1" t="s">
        <v>26</v>
      </c>
    </row>
    <row r="68" spans="2:5" x14ac:dyDescent="0.2">
      <c r="B68" s="1" t="s">
        <v>88</v>
      </c>
      <c r="D68" s="1" t="s">
        <v>89</v>
      </c>
      <c r="E68" s="2" t="s">
        <v>5</v>
      </c>
    </row>
    <row r="69" spans="2:5" x14ac:dyDescent="0.2">
      <c r="B69" s="1" t="s">
        <v>88</v>
      </c>
      <c r="C69" s="1" t="s">
        <v>79</v>
      </c>
      <c r="D69" s="1" t="s">
        <v>90</v>
      </c>
      <c r="E69" s="2" t="s">
        <v>81</v>
      </c>
    </row>
    <row r="70" spans="2:5" x14ac:dyDescent="0.2">
      <c r="B70" s="1" t="s">
        <v>88</v>
      </c>
      <c r="C70" s="1" t="s">
        <v>79</v>
      </c>
      <c r="D70" s="1" t="s">
        <v>91</v>
      </c>
      <c r="E70" s="2" t="s">
        <v>83</v>
      </c>
    </row>
    <row r="71" spans="2:5" x14ac:dyDescent="0.2">
      <c r="B71" s="1" t="s">
        <v>88</v>
      </c>
      <c r="C71" s="1" t="s">
        <v>79</v>
      </c>
      <c r="D71" s="1" t="s">
        <v>92</v>
      </c>
      <c r="E71" s="2" t="s">
        <v>85</v>
      </c>
    </row>
    <row r="72" spans="2:5" x14ac:dyDescent="0.2">
      <c r="B72" s="1" t="s">
        <v>88</v>
      </c>
      <c r="D72" s="1" t="s">
        <v>93</v>
      </c>
      <c r="E72" s="2" t="s">
        <v>27</v>
      </c>
    </row>
    <row r="73" spans="2:5" x14ac:dyDescent="0.2">
      <c r="B73" s="1" t="s">
        <v>88</v>
      </c>
      <c r="D73" s="1" t="s">
        <v>94</v>
      </c>
      <c r="E73" s="2" t="s">
        <v>28</v>
      </c>
    </row>
    <row r="75" spans="2:5" x14ac:dyDescent="0.2">
      <c r="B75" s="1" t="s">
        <v>95</v>
      </c>
      <c r="D75" s="1" t="s">
        <v>96</v>
      </c>
      <c r="E75" s="2" t="s">
        <v>5</v>
      </c>
    </row>
    <row r="76" spans="2:5" x14ac:dyDescent="0.2">
      <c r="B76" s="1" t="s">
        <v>95</v>
      </c>
      <c r="C76" s="1" t="s">
        <v>79</v>
      </c>
      <c r="D76" s="1" t="s">
        <v>97</v>
      </c>
      <c r="E76" s="2" t="s">
        <v>81</v>
      </c>
    </row>
    <row r="77" spans="2:5" x14ac:dyDescent="0.2">
      <c r="B77" s="1" t="s">
        <v>95</v>
      </c>
      <c r="C77" s="1" t="s">
        <v>79</v>
      </c>
      <c r="D77" s="1" t="s">
        <v>98</v>
      </c>
      <c r="E77" s="2" t="s">
        <v>83</v>
      </c>
    </row>
    <row r="78" spans="2:5" x14ac:dyDescent="0.2">
      <c r="B78" s="1" t="s">
        <v>95</v>
      </c>
      <c r="C78" s="1" t="s">
        <v>79</v>
      </c>
      <c r="D78" s="1" t="s">
        <v>99</v>
      </c>
      <c r="E78" s="2" t="s">
        <v>85</v>
      </c>
    </row>
    <row r="79" spans="2:5" x14ac:dyDescent="0.2">
      <c r="B79" s="1" t="s">
        <v>95</v>
      </c>
      <c r="D79" s="1" t="s">
        <v>100</v>
      </c>
      <c r="E79" s="2" t="s">
        <v>42</v>
      </c>
    </row>
    <row r="80" spans="2:5" x14ac:dyDescent="0.2">
      <c r="B80" s="1" t="s">
        <v>95</v>
      </c>
      <c r="D80" s="1" t="s">
        <v>101</v>
      </c>
      <c r="E80" s="2" t="s">
        <v>44</v>
      </c>
    </row>
    <row r="81" spans="1:5" x14ac:dyDescent="0.2">
      <c r="B81" s="1" t="s">
        <v>95</v>
      </c>
      <c r="D81" s="1" t="s">
        <v>102</v>
      </c>
      <c r="E81" s="2" t="s">
        <v>103</v>
      </c>
    </row>
    <row r="83" spans="1:5" x14ac:dyDescent="0.2">
      <c r="A83"/>
      <c r="B83" t="s">
        <v>104</v>
      </c>
      <c r="C83" t="s">
        <v>105</v>
      </c>
      <c r="D83" t="s">
        <v>106</v>
      </c>
      <c r="E83" s="4" t="s">
        <v>107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D9" sqref="D9"/>
    </sheetView>
  </sheetViews>
  <sheetFormatPr defaultRowHeight="12.75" x14ac:dyDescent="0.2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 x14ac:dyDescent="0.2">
      <c r="A1" s="9"/>
      <c r="B1" s="10"/>
      <c r="I1" s="12"/>
      <c r="J1" s="12"/>
      <c r="K1" s="12"/>
      <c r="L1" s="12"/>
      <c r="M1" s="12"/>
      <c r="N1" s="12"/>
    </row>
    <row r="2" spans="1:14" s="16" customFormat="1" ht="18.75" x14ac:dyDescent="0.2">
      <c r="A2" s="13" t="s">
        <v>108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 x14ac:dyDescent="0.2">
      <c r="A3" s="17" t="s">
        <v>109</v>
      </c>
      <c r="B3" s="18"/>
      <c r="I3" s="17"/>
      <c r="J3" s="17"/>
      <c r="K3" s="17"/>
      <c r="L3" s="17"/>
      <c r="M3" s="17"/>
      <c r="N3" s="17"/>
    </row>
    <row r="4" spans="1:14" s="11" customFormat="1" x14ac:dyDescent="0.2">
      <c r="A4" s="17" t="s">
        <v>110</v>
      </c>
      <c r="B4" s="17"/>
      <c r="I4" s="17"/>
      <c r="J4" s="17"/>
      <c r="K4" s="17"/>
      <c r="L4" s="17"/>
      <c r="M4" s="17"/>
      <c r="N4" s="17"/>
    </row>
    <row r="5" spans="1:14" s="16" customForma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 x14ac:dyDescent="0.2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 x14ac:dyDescent="0.2">
      <c r="A7" s="21" t="s">
        <v>111</v>
      </c>
      <c r="B7" s="22" t="s">
        <v>112</v>
      </c>
      <c r="C7" s="23"/>
      <c r="D7" s="24"/>
      <c r="E7" s="25"/>
      <c r="F7" s="26"/>
      <c r="G7" s="26"/>
      <c r="H7" s="26"/>
      <c r="I7" s="27"/>
      <c r="J7" s="22" t="s">
        <v>113</v>
      </c>
      <c r="K7" s="22" t="s">
        <v>114</v>
      </c>
      <c r="L7" s="28" t="s">
        <v>115</v>
      </c>
      <c r="M7" s="8"/>
    </row>
    <row r="8" spans="1:14" s="19" customFormat="1" ht="13.9" customHeight="1" x14ac:dyDescent="0.2">
      <c r="A8" s="29"/>
      <c r="B8" s="30"/>
      <c r="C8" s="30" t="s">
        <v>116</v>
      </c>
      <c r="D8" s="30" t="s">
        <v>117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 x14ac:dyDescent="0.2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 x14ac:dyDescent="0.2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 x14ac:dyDescent="0.2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 x14ac:dyDescent="0.2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 x14ac:dyDescent="0.2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 x14ac:dyDescent="0.2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 x14ac:dyDescent="0.2">
      <c r="A17" s="55" t="s">
        <v>118</v>
      </c>
      <c r="B17" s="56" t="s">
        <v>119</v>
      </c>
      <c r="C17" s="57"/>
      <c r="D17" s="58" t="str">
        <f>CONCATENATE(IF(E17&lt;&gt;0,CONCATENATE(TEXT(E17,"0,00"),"д."),""),IF(F17&lt;&gt;0,CONCATENATE(" ",TEXT(F17,"0,00"),"г."),""))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 x14ac:dyDescent="0.2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 x14ac:dyDescent="0.2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 x14ac:dyDescent="0.2">
      <c r="A20" s="21"/>
      <c r="B20" s="56" t="s">
        <v>120</v>
      </c>
      <c r="C20" s="57"/>
      <c r="D20" s="58" t="str">
        <f>CONCATENATE(IF(E20&lt;&gt;0,CONCATENATE(TEXT(E20,"0,00"),"д."),""),IF(F20&lt;&gt;0,CONCATENATE(" ",TEXT(F20,"0,00"),"г."),""))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 x14ac:dyDescent="0.2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 x14ac:dyDescent="0.2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 x14ac:dyDescent="0.2">
      <c r="A23" s="21"/>
      <c r="B23" s="56" t="s">
        <v>121</v>
      </c>
      <c r="C23" s="57"/>
      <c r="D23" s="58" t="str">
        <f>CONCATENATE(IF(E23&lt;&gt;0,CONCATENATE(TEXT(E23,"0,00"),"д."),""),IF(F23&lt;&gt;0,CONCATENATE(" ",TEXT(F23,"0,00"),"г."),""))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 x14ac:dyDescent="0.2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 x14ac:dyDescent="0.2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 x14ac:dyDescent="0.2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 x14ac:dyDescent="0.2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0"/>
  <sheetViews>
    <sheetView workbookViewId="0">
      <selection activeCell="A2" sqref="A2"/>
    </sheetView>
  </sheetViews>
  <sheetFormatPr defaultRowHeight="12.75" x14ac:dyDescent="0.2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 x14ac:dyDescent="0.2">
      <c r="A2" s="77" t="s">
        <v>122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x14ac:dyDescent="0.2">
      <c r="A3" s="79" t="s">
        <v>123</v>
      </c>
      <c r="B3" s="79" t="s">
        <v>124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 x14ac:dyDescent="0.2">
      <c r="A4" s="80" t="s">
        <v>125</v>
      </c>
      <c r="B4" s="80" t="s">
        <v>126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x14ac:dyDescent="0.2">
      <c r="A5" s="80" t="s">
        <v>127</v>
      </c>
      <c r="B5" s="80" t="s">
        <v>128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 x14ac:dyDescent="0.2">
      <c r="A7" s="72" t="s">
        <v>129</v>
      </c>
    </row>
    <row r="8" spans="1:14" x14ac:dyDescent="0.2">
      <c r="A8" s="81"/>
    </row>
    <row r="9" spans="1:14" x14ac:dyDescent="0.2">
      <c r="A9" s="77" t="s">
        <v>130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 x14ac:dyDescent="0.2">
      <c r="A10" s="3" t="s">
        <v>131</v>
      </c>
    </row>
    <row r="11" spans="1:14" x14ac:dyDescent="0.2">
      <c r="A11" s="82" t="s">
        <v>132</v>
      </c>
      <c r="B11" s="82" t="s">
        <v>133</v>
      </c>
      <c r="C11" s="82" t="s">
        <v>134</v>
      </c>
      <c r="D11" s="83" t="s">
        <v>135</v>
      </c>
      <c r="E11" s="83" t="s">
        <v>136</v>
      </c>
      <c r="F11" s="84"/>
      <c r="G11" s="84"/>
      <c r="H11" s="84"/>
      <c r="I11" s="84"/>
      <c r="J11" s="84"/>
      <c r="K11" s="84"/>
      <c r="L11" s="84"/>
      <c r="M11" s="84"/>
    </row>
    <row r="12" spans="1:14" x14ac:dyDescent="0.2">
      <c r="A12" s="3" t="s">
        <v>137</v>
      </c>
      <c r="B12" s="3" t="s">
        <v>138</v>
      </c>
      <c r="C12" s="3">
        <v>5</v>
      </c>
      <c r="D12" s="3">
        <v>0</v>
      </c>
      <c r="E12" s="3" t="s">
        <v>139</v>
      </c>
    </row>
    <row r="13" spans="1:14" x14ac:dyDescent="0.2">
      <c r="A13" s="3" t="s">
        <v>140</v>
      </c>
      <c r="B13" s="3" t="s">
        <v>138</v>
      </c>
      <c r="C13" s="3">
        <v>5</v>
      </c>
      <c r="D13" s="3">
        <v>0</v>
      </c>
      <c r="E13" s="3" t="s">
        <v>141</v>
      </c>
    </row>
    <row r="14" spans="1:14" x14ac:dyDescent="0.2">
      <c r="A14" s="3" t="s">
        <v>142</v>
      </c>
      <c r="B14" s="3" t="s">
        <v>138</v>
      </c>
      <c r="C14" s="3">
        <v>15</v>
      </c>
      <c r="D14" s="3">
        <v>0</v>
      </c>
      <c r="E14" s="3" t="s">
        <v>143</v>
      </c>
    </row>
    <row r="15" spans="1:14" x14ac:dyDescent="0.2">
      <c r="A15" s="3" t="s">
        <v>144</v>
      </c>
      <c r="B15" s="3" t="s">
        <v>138</v>
      </c>
      <c r="C15" s="3">
        <v>5</v>
      </c>
      <c r="D15" s="3">
        <v>0</v>
      </c>
      <c r="E15" s="3" t="s">
        <v>145</v>
      </c>
    </row>
    <row r="16" spans="1:14" x14ac:dyDescent="0.2">
      <c r="A16" s="3" t="s">
        <v>146</v>
      </c>
      <c r="B16" s="3" t="s">
        <v>138</v>
      </c>
      <c r="C16" s="3">
        <v>77</v>
      </c>
      <c r="D16" s="3">
        <v>0</v>
      </c>
      <c r="E16" s="3" t="s">
        <v>49</v>
      </c>
    </row>
    <row r="17" spans="1:256" x14ac:dyDescent="0.2">
      <c r="A17" s="3" t="s">
        <v>147</v>
      </c>
      <c r="B17" s="3" t="s">
        <v>148</v>
      </c>
      <c r="C17" s="3">
        <v>8</v>
      </c>
      <c r="D17" s="3">
        <v>0</v>
      </c>
      <c r="E17" s="3" t="s">
        <v>149</v>
      </c>
    </row>
    <row r="18" spans="1:256" x14ac:dyDescent="0.2">
      <c r="A18" s="3" t="s">
        <v>150</v>
      </c>
      <c r="B18" s="3" t="s">
        <v>138</v>
      </c>
      <c r="C18" s="3">
        <v>10</v>
      </c>
      <c r="D18" s="3">
        <v>0</v>
      </c>
      <c r="E18" s="3" t="s">
        <v>151</v>
      </c>
    </row>
    <row r="19" spans="1:256" x14ac:dyDescent="0.2">
      <c r="A19" s="3" t="s">
        <v>152</v>
      </c>
      <c r="B19" s="3" t="s">
        <v>148</v>
      </c>
      <c r="C19" s="3">
        <v>3</v>
      </c>
      <c r="D19" s="3">
        <v>0</v>
      </c>
      <c r="E19" s="3" t="s">
        <v>153</v>
      </c>
    </row>
    <row r="20" spans="1:256" x14ac:dyDescent="0.2">
      <c r="A20" s="3" t="s">
        <v>154</v>
      </c>
      <c r="B20" s="3" t="s">
        <v>138</v>
      </c>
      <c r="C20" s="3">
        <v>80</v>
      </c>
      <c r="D20" s="3">
        <v>0</v>
      </c>
      <c r="E20" s="3" t="s">
        <v>155</v>
      </c>
    </row>
    <row r="21" spans="1:256" x14ac:dyDescent="0.2">
      <c r="A21" s="3" t="s">
        <v>156</v>
      </c>
      <c r="B21" s="3" t="s">
        <v>157</v>
      </c>
      <c r="E21" s="3" t="s">
        <v>158</v>
      </c>
    </row>
    <row r="22" spans="1:256" x14ac:dyDescent="0.2">
      <c r="A22" s="3" t="s">
        <v>159</v>
      </c>
      <c r="B22" s="3" t="s">
        <v>138</v>
      </c>
      <c r="C22" s="3">
        <v>5</v>
      </c>
      <c r="D22" s="3">
        <v>0</v>
      </c>
      <c r="E22" s="3" t="s">
        <v>160</v>
      </c>
    </row>
    <row r="23" spans="1:256" x14ac:dyDescent="0.2">
      <c r="A23" s="85" t="s">
        <v>161</v>
      </c>
      <c r="B23" s="85" t="s">
        <v>138</v>
      </c>
      <c r="C23" s="85">
        <v>5</v>
      </c>
      <c r="D23" s="85">
        <v>0</v>
      </c>
      <c r="E23" s="85" t="s">
        <v>162</v>
      </c>
      <c r="F23" s="85"/>
      <c r="G23" s="85"/>
      <c r="H23" s="85"/>
      <c r="I23" s="85"/>
      <c r="J23" s="85"/>
      <c r="K23" s="85"/>
      <c r="L23" s="85"/>
      <c r="M23" s="85"/>
    </row>
    <row r="26" spans="1:256" x14ac:dyDescent="0.2">
      <c r="A26" s="77" t="s">
        <v>163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 x14ac:dyDescent="0.2">
      <c r="A27" s="3" t="s">
        <v>131</v>
      </c>
    </row>
    <row r="28" spans="1:256" x14ac:dyDescent="0.2">
      <c r="A28" s="82" t="s">
        <v>132</v>
      </c>
      <c r="B28" s="82" t="s">
        <v>133</v>
      </c>
      <c r="C28" s="82" t="s">
        <v>134</v>
      </c>
      <c r="D28" s="83" t="s">
        <v>135</v>
      </c>
      <c r="E28" s="83" t="s">
        <v>136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 x14ac:dyDescent="0.2">
      <c r="A29" t="s">
        <v>137</v>
      </c>
      <c r="B29" t="s">
        <v>138</v>
      </c>
      <c r="C29">
        <v>5</v>
      </c>
      <c r="D29">
        <v>0</v>
      </c>
      <c r="E29" s="3" t="s">
        <v>139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t="s">
        <v>164</v>
      </c>
      <c r="B30" t="s">
        <v>157</v>
      </c>
      <c r="C30">
        <v>8</v>
      </c>
      <c r="D30">
        <v>4</v>
      </c>
      <c r="E30" t="s">
        <v>165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Лист1!Заголовки_для_друку</vt:lpstr>
      <vt:lpstr>Отчеты!Заголовки_для_друку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ComputerLand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2022-02-01T08:08:56Z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