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uterLand\Documents\заробітна плата керівників\"/>
    </mc:Choice>
  </mc:AlternateContent>
  <bookViews>
    <workbookView xWindow="0" yWindow="0" windowWidth="15450" windowHeight="8190"/>
  </bookViews>
  <sheets>
    <sheet name="Лист1" sheetId="4" r:id="rId1"/>
    <sheet name="Настройка" sheetId="1" r:id="rId2"/>
    <sheet name="Отчеты" sheetId="2" r:id="rId3"/>
    <sheet name="Описание данных" sheetId="3" r:id="rId4"/>
  </sheets>
  <definedNames>
    <definedName name="CHide">Отчеты!$25:$25</definedName>
    <definedName name="CycleD">Отчеты!$C$14:$I$15</definedName>
    <definedName name="CycleH">Отчеты!$C$7:$I$8</definedName>
    <definedName name="CycleT">Отчеты!$C$17:$I$18</definedName>
    <definedName name="CycleT1">Отчеты!$C$17:$I$18</definedName>
    <definedName name="CycleT2">Отчеты!$C$20:$I$21</definedName>
    <definedName name="CycleT3">Отчеты!$C$23:$I$25</definedName>
    <definedName name="Detail">Отчеты!$A$14:$P$15</definedName>
    <definedName name="DocSummery">Отчеты!$A$26:$P$26</definedName>
    <definedName name="Header">Отчеты!$A$7:$P$8</definedName>
    <definedName name="Hidden">Отчеты!$E:$I</definedName>
    <definedName name="HideMark">Отчеты!$D$25</definedName>
    <definedName name="PageHead">Отчеты!$7:$7</definedName>
    <definedName name="RCurrencyRow">Отчеты!$15:$15</definedName>
    <definedName name="RText">Отчеты!$A$10:$P$10</definedName>
    <definedName name="RText1">Отчеты!$A$12:$P$12</definedName>
    <definedName name="Summery">Отчеты!$27:$27</definedName>
    <definedName name="Summery1">Отчеты!$28:$28</definedName>
    <definedName name="Title">Отчеты!$A$1:$P$5</definedName>
    <definedName name="Total">Отчеты!$A$17:$P$18</definedName>
    <definedName name="Total1">Отчеты!$A$20:$P$21</definedName>
    <definedName name="Total2">Отчеты!$A$23:$P$25</definedName>
    <definedName name="Валюта">Отчеты!$A$1</definedName>
    <definedName name="ВсегоДни">Отчеты!$E$23</definedName>
    <definedName name="ВсегоДолг">Отчеты!$J$23</definedName>
    <definedName name="ВсегоКВыдаче">Отчеты!$K$23</definedName>
    <definedName name="ВсегоСумма">Отчеты!$C$23</definedName>
    <definedName name="ВсегоЧас">Отчеты!$F$23</definedName>
    <definedName name="ДляОплаты">Отчеты!$A$4</definedName>
    <definedName name="ДниСкр">Отчеты!$G$14</definedName>
    <definedName name="ДокНомер">Отчеты!$A$2</definedName>
    <definedName name="Долг">Отчеты!$J$14</definedName>
    <definedName name="ДолгВал">Отчеты!$J$15</definedName>
    <definedName name="За">Отчеты!$A$3</definedName>
    <definedName name="_xlnm.Print_Titles" localSheetId="0">Лист1!$8:$8</definedName>
    <definedName name="_xlnm.Print_Titles" localSheetId="2">Отчеты!$7:$7</definedName>
    <definedName name="Запуск_макроса_PageHead">Отчеты!$B$28</definedName>
    <definedName name="Запуск_макроса_разбиения_на_страницы">Отчеты!$A$28</definedName>
    <definedName name="ИтогДни">Отчеты!$E$17</definedName>
    <definedName name="ИтогДолг">Отчеты!$J$17</definedName>
    <definedName name="ИтогКвыдаче">Отчеты!$K$17</definedName>
    <definedName name="ИтогСумма">Отчеты!$C$17</definedName>
    <definedName name="ИтогЧас">Отчеты!$F$17</definedName>
    <definedName name="КВыдаче">Отчеты!$K$14</definedName>
    <definedName name="КВыдачеВал">Отчеты!$K$15</definedName>
    <definedName name="Курс">Отчеты!$B$1</definedName>
    <definedName name="НПП">Отчеты!$A$14</definedName>
    <definedName name="Период">Отчеты!$B$12</definedName>
    <definedName name="ПериодДни">Отчеты!$E$20</definedName>
    <definedName name="ПериодДолг">Отчеты!$J$20</definedName>
    <definedName name="ПериодКВыдаче">Отчеты!$K$20</definedName>
    <definedName name="ПериодСумма">Отчеты!$C$20</definedName>
    <definedName name="ПериодЧас">Отчеты!$F$20</definedName>
    <definedName name="Примечание">Отчеты!$D$14</definedName>
    <definedName name="Разрез">Отчеты!$A$10</definedName>
    <definedName name="Сумма">Отчеты!$C$14</definedName>
    <definedName name="СуммаВал">Отчеты!$C$15</definedName>
    <definedName name="СуммаСкр">Отчеты!$I$14</definedName>
    <definedName name="ФИО">Отчеты!$B$14</definedName>
    <definedName name="ЧасСкр">Отчеты!$H$14</definedName>
  </definedNames>
  <calcPr calcId="162913" iterate="1" iterateDelta="0" calcOnSave="0"/>
</workbook>
</file>

<file path=xl/calcChain.xml><?xml version="1.0" encoding="utf-8"?>
<calcChain xmlns="http://schemas.openxmlformats.org/spreadsheetml/2006/main">
  <c r="CG16" i="4" l="1"/>
  <c r="BM16" i="4"/>
  <c r="BQ16" i="4"/>
  <c r="BS16" i="4"/>
  <c r="BT16" i="4"/>
  <c r="E16" i="4"/>
  <c r="I16" i="4"/>
  <c r="K16" i="4"/>
  <c r="L16" i="4"/>
  <c r="P16" i="4"/>
  <c r="R16" i="4"/>
  <c r="S16" i="4"/>
  <c r="W16" i="4"/>
  <c r="Y16" i="4"/>
  <c r="AF16" i="4"/>
  <c r="AJ16" i="4"/>
  <c r="AL16" i="4"/>
  <c r="AS16" i="4"/>
  <c r="AW16" i="4"/>
  <c r="AY16" i="4"/>
  <c r="AZ16" i="4"/>
  <c r="CG12" i="4" l="1"/>
  <c r="CR11" i="4"/>
  <c r="CG11" i="4"/>
  <c r="CO16" i="4" l="1"/>
  <c r="CQ12" i="4"/>
  <c r="CP12" i="4"/>
  <c r="CS11" i="4" l="1"/>
  <c r="CQ16" i="4"/>
  <c r="CP16" i="4"/>
  <c r="CR12" i="4"/>
  <c r="CS12" i="4" s="1"/>
  <c r="CN16" i="4"/>
  <c r="A20" i="4"/>
  <c r="CM17" i="4"/>
  <c r="CJ16" i="4"/>
  <c r="CI16" i="4"/>
  <c r="CF17" i="4"/>
  <c r="CC16" i="4"/>
  <c r="CB16" i="4"/>
  <c r="BZ17" i="4"/>
  <c r="BW16" i="4"/>
  <c r="BV16" i="4"/>
  <c r="BS17" i="4"/>
  <c r="BL17" i="4"/>
  <c r="BI16" i="4"/>
  <c r="BH16" i="4"/>
  <c r="BF17" i="4"/>
  <c r="BC16" i="4"/>
  <c r="BB16" i="4"/>
  <c r="AY17" i="4"/>
  <c r="AR17" i="4"/>
  <c r="AL17" i="4"/>
  <c r="AE17" i="4"/>
  <c r="Y17" i="4"/>
  <c r="R17" i="4"/>
  <c r="K17" i="4"/>
  <c r="CG17" i="4"/>
  <c r="BT17" i="4"/>
  <c r="BM17" i="4"/>
  <c r="AZ17" i="4"/>
  <c r="AS17" i="4"/>
  <c r="AF17" i="4"/>
  <c r="L17" i="4"/>
  <c r="E17" i="4"/>
  <c r="D23" i="2"/>
  <c r="D20" i="2"/>
  <c r="D17" i="2"/>
  <c r="C18" i="2"/>
  <c r="I18" i="2"/>
  <c r="J18" i="2"/>
  <c r="K18" i="2"/>
  <c r="C21" i="2"/>
  <c r="I21" i="2"/>
  <c r="J21" i="2"/>
  <c r="K21" i="2"/>
  <c r="C24" i="2"/>
  <c r="I24" i="2"/>
  <c r="J24" i="2"/>
  <c r="K24" i="2"/>
  <c r="A26" i="2"/>
  <c r="CS16" i="4" l="1"/>
  <c r="CR16" i="4"/>
  <c r="CA16" i="4"/>
  <c r="CH16" i="4"/>
  <c r="BU16" i="4"/>
  <c r="BG16" i="4"/>
  <c r="BA16" i="4"/>
</calcChain>
</file>

<file path=xl/sharedStrings.xml><?xml version="1.0" encoding="utf-8"?>
<sst xmlns="http://schemas.openxmlformats.org/spreadsheetml/2006/main" count="434" uniqueCount="196">
  <si>
    <t>Title</t>
  </si>
  <si>
    <t>ДокНомер</t>
  </si>
  <si>
    <t>"Розрахунково-платіжна відомість за видами оплат № " + AllTrim(oRep.cDocNum)</t>
  </si>
  <si>
    <t>I</t>
  </si>
  <si>
    <t>__PeriodC</t>
  </si>
  <si>
    <t>""</t>
  </si>
  <si>
    <t>__PeriodPo</t>
  </si>
  <si>
    <t>V</t>
  </si>
  <si>
    <t>Iif(oRep.nYear1=oRep.nYear2 and oRep.nMonth1 = oRep.nMonth2,"за " + RP_Date(11,oRep.nYear1,oRep.nMonth1), "з " + RP_Date(12,oRep.nYear1,oRep.nMonth1))</t>
  </si>
  <si>
    <t>Iif(oRep.nYear1=oRep.nYear2 and oRep.nMonth1 = oRep.nMonth2,"", " по " + RP_Date(11,oRep.nYear2,oRep.nMonth2))</t>
  </si>
  <si>
    <t>За</t>
  </si>
  <si>
    <t>__PeriodC + __PeriodPo</t>
  </si>
  <si>
    <t>ДляОплаты</t>
  </si>
  <si>
    <t>Iif(oRep.dDate1 = oRep.dDate2, "для сплати " + RP_DATE(14, oRep.dDate1), "для сплати з " + RP_DATE(14, oRep.dDate1) + " по "+ RP_DATE(14, oRep.dDate2))</t>
  </si>
  <si>
    <t>__LastRn</t>
  </si>
  <si>
    <t>__NPP</t>
  </si>
  <si>
    <t>__ManSumm</t>
  </si>
  <si>
    <t>__ManDolg</t>
  </si>
  <si>
    <t>__Curname</t>
  </si>
  <si>
    <t>Iif(Not Empty(oRep.nRate), Rp_Find('CURRBASE', 'CISO', 'RN', oRep.cCurr_RN), '')</t>
  </si>
  <si>
    <t>__Rate</t>
  </si>
  <si>
    <t>Iif(Not Empty(oRep.nRate), oRep.nRate, 1)</t>
  </si>
  <si>
    <t>Курс</t>
  </si>
  <si>
    <t>Валюта</t>
  </si>
  <si>
    <t>__CurName</t>
  </si>
  <si>
    <t>__TotDolg</t>
  </si>
  <si>
    <t>__TotVyd</t>
  </si>
  <si>
    <t>__Tot1Dolg</t>
  </si>
  <si>
    <t>__Tot1Vyd</t>
  </si>
  <si>
    <t>Header</t>
  </si>
  <si>
    <t>CycleH</t>
  </si>
  <si>
    <t>Iif(CURANK.COL_TYPE = 2, "РАЗОМ нараховано", Iif(CURANK.COL_TYPE = 4, "РАЗОМ утримано", AllTrim(CURANK.VO_NAME)))</t>
  </si>
  <si>
    <t>Detail</t>
  </si>
  <si>
    <t>Iif(Empty(__LastRn) or CURANK.RN#__LastRn, __NPP+1, __NPP)</t>
  </si>
  <si>
    <t>Iif(Empty(__LastRn) or CURANK.RN#__LastRn, 0, __ManSumm)</t>
  </si>
  <si>
    <t>__ManSumm + Iif(CURANK.COL_TYPE=2, CURANK.SUM, 0)</t>
  </si>
  <si>
    <t>__ManSumm + Iif(CURANK.COL_TYPE =4, -CURANK.SUM, 0)</t>
  </si>
  <si>
    <t>Iif(lIsCurhDebt, RP_Find("CURHDEBT", "TOTAL", 'RP', CURANK.RN), -MIN(__ManSumm, 0))</t>
  </si>
  <si>
    <t>__TotDolg +Iif(lLastVO, __ManDolg, 0)</t>
  </si>
  <si>
    <t>__TotVyd + Iif(lLastVO, __ManSumm+__ManDolg, 0)</t>
  </si>
  <si>
    <t>__Tot1Dolg + Iif(lLastVO, __ManDolg, 0)</t>
  </si>
  <si>
    <t>__Tot1Vyd + Iif(lLastVO, __ManSumm+__ManDolg, 0)</t>
  </si>
  <si>
    <t>__Tot2Dolg</t>
  </si>
  <si>
    <t>Iif(VarType(__Tot2Dolg) $ 'NY', __Tot2Dolg, 0) + Iif(lLastVO, __ManDolg, 0)</t>
  </si>
  <si>
    <t>__Tot2Vyd</t>
  </si>
  <si>
    <t>Iif(VarType(__Tot2Vyd) $ 'NY', __Tot2Vyd, 0) + Iif(lLastVO, __ManSumm+__ManDolg, 0)</t>
  </si>
  <si>
    <t>CURANK.RN</t>
  </si>
  <si>
    <t>НПП</t>
  </si>
  <si>
    <t>Iif(CURANK.VO_ORDER = 1, __NPP, "")</t>
  </si>
  <si>
    <t>ФИО</t>
  </si>
  <si>
    <t>Iif(CURANK.VO_ORDER = 1, AllTrim(CURANK.NAME), "")</t>
  </si>
  <si>
    <t>T</t>
  </si>
  <si>
    <t>Сумма</t>
  </si>
  <si>
    <t>CURANK.SUM</t>
  </si>
  <si>
    <t>CURANK.VO</t>
  </si>
  <si>
    <t>СуммаВал</t>
  </si>
  <si>
    <t>Iif(!Empty(__Curname) and !Empty(CURANK.SUM), AllTrim(Str(CURANK.SUM/__Rate, 12, 2)) + " " + __Curname, "")</t>
  </si>
  <si>
    <t>СуммаСкр</t>
  </si>
  <si>
    <t>__DAYS</t>
  </si>
  <si>
    <t>__HOURS</t>
  </si>
  <si>
    <t>ДниСкр</t>
  </si>
  <si>
    <t>ЧасСкр</t>
  </si>
  <si>
    <t>Примечание</t>
  </si>
  <si>
    <t>Долг</t>
  </si>
  <si>
    <t>Iif(CURANK.VO_ORDER = 1, __ManDolg, "")</t>
  </si>
  <si>
    <t>ДолгВал</t>
  </si>
  <si>
    <t>Iif(!Empty(__Curname) and !Empty(__ManDolg), AllTrim(Str(__ManDolg/__Rate, 12, 2))+" "+__Curname, "")</t>
  </si>
  <si>
    <t>Квыдаче</t>
  </si>
  <si>
    <t>Iif(CURANK.VO_ORDER = 1, __ManSumm+__ManDolg, "")</t>
  </si>
  <si>
    <t>КвыдачеВал</t>
  </si>
  <si>
    <t>Iif(!Empty(__Curname) and !Empty(__ManSumm+__ManDolg), AllTrim(Str((__ManSumm+__ManDolg)/__Rate, 12, 2))+" "+__Curname, "")</t>
  </si>
  <si>
    <t>Rtext</t>
  </si>
  <si>
    <t>Разрез</t>
  </si>
  <si>
    <t>Iif("Z"$oRep.cSorts, "Заказ " +AllTrim(RP_Find("ORDERBASE", "DNAM", "RN", CURANK.ZAK_RN)), AllTrim(Rp_Find("PERSON", "MNEMO", "RN", CURANK.RP)))</t>
  </si>
  <si>
    <t>RText1</t>
  </si>
  <si>
    <t>Период</t>
  </si>
  <si>
    <t>RP_Date(11, CURANK.PERIOD)</t>
  </si>
  <si>
    <t>Total</t>
  </si>
  <si>
    <t>CycleT</t>
  </si>
  <si>
    <t>F</t>
  </si>
  <si>
    <t>ИтогСумма</t>
  </si>
  <si>
    <t>RangeSum('СуммаСкр')</t>
  </si>
  <si>
    <t>ИтогДни</t>
  </si>
  <si>
    <t>RangeSum("ДниСкр")</t>
  </si>
  <si>
    <t>ИтогЧас</t>
  </si>
  <si>
    <t>RangeSum("ЧасСкр")</t>
  </si>
  <si>
    <t>ИтогДолг</t>
  </si>
  <si>
    <t>ИтогКВыдаче</t>
  </si>
  <si>
    <t>Total1</t>
  </si>
  <si>
    <t>CycleT2</t>
  </si>
  <si>
    <t>ПериодСумма</t>
  </si>
  <si>
    <t>ПериодДни</t>
  </si>
  <si>
    <t>ПериодЧас</t>
  </si>
  <si>
    <t>ПериодДолг</t>
  </si>
  <si>
    <t>ПериодКВыдаче</t>
  </si>
  <si>
    <t>Total2</t>
  </si>
  <si>
    <t>CycleT3</t>
  </si>
  <si>
    <t>ВсегоСумма</t>
  </si>
  <si>
    <t>ВсегоДни</t>
  </si>
  <si>
    <t>ВсегоЧас</t>
  </si>
  <si>
    <t>ВсегоДолг</t>
  </si>
  <si>
    <t>ВсегоКВыдаче</t>
  </si>
  <si>
    <t>HideMark</t>
  </si>
  <si>
    <t>Iif(oRep.lComment, "", "^")</t>
  </si>
  <si>
    <t>Summery1</t>
  </si>
  <si>
    <t>M</t>
  </si>
  <si>
    <t>Запуск_макроса_разбиения_на_страницы</t>
  </si>
  <si>
    <t>RM_OnePage(Chr(0160))</t>
  </si>
  <si>
    <t>Розрахунково-платіжна відомість за видами оплат №</t>
  </si>
  <si>
    <t>за період</t>
  </si>
  <si>
    <t>для сплати</t>
  </si>
  <si>
    <t>№з/п</t>
  </si>
  <si>
    <t>Прізвище І. По б.</t>
  </si>
  <si>
    <t>БОРГ за робітником</t>
  </si>
  <si>
    <t>СУМА ДО ВИДАЧІ</t>
  </si>
  <si>
    <t>Розписка в одержанні</t>
  </si>
  <si>
    <t>Сума</t>
  </si>
  <si>
    <t>Примітка</t>
  </si>
  <si>
    <t xml:space="preserve"> </t>
  </si>
  <si>
    <t>Разом</t>
  </si>
  <si>
    <t>Разом за перiодом</t>
  </si>
  <si>
    <t>Всього</t>
  </si>
  <si>
    <t>В шаблоне могут использоваться следующие переменные</t>
  </si>
  <si>
    <t>lPrintPay</t>
  </si>
  <si>
    <t>признак печати сумм раздела "выплаченные\невыплаченные": .F. - по начисленным, .T. - по выплаченным\невыплаченным</t>
  </si>
  <si>
    <t>lIsCurhDebt</t>
  </si>
  <si>
    <t>признак печати с распределением долга по ИФ, информация о долге в этом режиме находится в курсоре CURHDEBT</t>
  </si>
  <si>
    <t>lLastVO</t>
  </si>
  <si>
    <t>признак печати последней колонки с видами оплат для данного лицевого счета</t>
  </si>
  <si>
    <t>Доступны следующие таблицы:</t>
  </si>
  <si>
    <t>CURANK - отобранные лицевые счета (основная таблица ANK) и соответсвующие суммы</t>
  </si>
  <si>
    <t>При печати сотрудников ANK выставлен на того же сотрудника, что и CURANK.</t>
  </si>
  <si>
    <t>Field Name</t>
  </si>
  <si>
    <t>Type</t>
  </si>
  <si>
    <t>Width</t>
  </si>
  <si>
    <t>Dec</t>
  </si>
  <si>
    <t>Description</t>
  </si>
  <si>
    <t>RN</t>
  </si>
  <si>
    <t>C</t>
  </si>
  <si>
    <t>RN лицевого счета</t>
  </si>
  <si>
    <t>PERS_RN</t>
  </si>
  <si>
    <t>RN сотрудника</t>
  </si>
  <si>
    <t>DEPTABNUM</t>
  </si>
  <si>
    <t>Порядковый номер подразделения</t>
  </si>
  <si>
    <t>RP</t>
  </si>
  <si>
    <t>RN подразделения</t>
  </si>
  <si>
    <t>NAME</t>
  </si>
  <si>
    <t>TABNUM</t>
  </si>
  <si>
    <t>N</t>
  </si>
  <si>
    <t>Табельный номер сотрудника</t>
  </si>
  <si>
    <t>IDNO</t>
  </si>
  <si>
    <t>Ид.номер</t>
  </si>
  <si>
    <t>VO</t>
  </si>
  <si>
    <t>Вид оплаты</t>
  </si>
  <si>
    <t>VO_NAME</t>
  </si>
  <si>
    <t>Название вида оплаты</t>
  </si>
  <si>
    <t>SUM</t>
  </si>
  <si>
    <t>Y</t>
  </si>
  <si>
    <t>Сумма начислений/удержаний с номером VO для сотрудника NAME</t>
  </si>
  <si>
    <t>ZAK_RN</t>
  </si>
  <si>
    <t>RN заказа</t>
  </si>
  <si>
    <t>FIN_RN</t>
  </si>
  <si>
    <t>RN источника финансирования</t>
  </si>
  <si>
    <t>CURHDEBT - доступен при печати с распределением долга по ИФ, содержит суммы долга по лицевым счетам</t>
  </si>
  <si>
    <t>TOTAL</t>
  </si>
  <si>
    <t>Сумма долга</t>
  </si>
  <si>
    <t>Iif(Empty(CURANK.PACK), 0, Iif(CURANK.PACK$"докту", CURANK.DAYS, 0))</t>
  </si>
  <si>
    <t>Iif(CURANK.PACK$" докту", 0, CURANK.HOURS)</t>
  </si>
  <si>
    <t>Iif(CURANK.PACK$" докту", "", allt(str(CURANK.HOURS,7,2)) +"г.") + Iif(Alltrim(CURANK.CLASS)$"TEACH TETRADI", " викл.г.:" + allt(str(CURANK.RATE,7,2)),"")</t>
  </si>
  <si>
    <t>"'"+Iif(Not oRep.lComment,"",Iif(oRep.lPeriod and CURANK.PERIOD # CURANK.PRIMPERIOD, Left(RP_Date(1, PRIMPERIOD),3) + ' ' + '20' + Left(PRIMPERIOD,2), "") + Iif(Empty(__DAYS), "", " " + Alltrim(RP_Str(__DAYS,7,2))+"д.") + Iif(Empty(__HOURS), "", " " + __HOURS) + Iif(Empty(CURANK.PRC), "", " " + Alltrim(RP_Str(CURANK.PRC))+"%") + Iif(Empty(CURANK.ZAKAZ), "", " з."+Alltrim(CURANK.ZAKAZ)) + " " + Alltrim(CURANK.FINTEXT) + Iif(Alltrim(CURANK.CLASS)$"SICK HOLYDA", RP_Find('HIS',' Padl(" " + Allt(Str(DAYFR)) + " - " + Allt(Str(DAYTO)), 16, " ")','RN',HIS_RN), ""))</t>
  </si>
  <si>
    <t>Оклад</t>
  </si>
  <si>
    <t>Інтенсивність</t>
  </si>
  <si>
    <t>Надбавка за вислугуД</t>
  </si>
  <si>
    <t>Ранг</t>
  </si>
  <si>
    <t>РАЗОМ нараховано</t>
  </si>
  <si>
    <t>Бачмага Романія Василівна</t>
  </si>
  <si>
    <t/>
  </si>
  <si>
    <t>Гладенький Тарас Михайлович</t>
  </si>
  <si>
    <t>^</t>
  </si>
  <si>
    <t>Посада</t>
  </si>
  <si>
    <t>К-ть відпрацьованих днів</t>
  </si>
  <si>
    <t>Начальник управління</t>
  </si>
  <si>
    <t>Заступник начальника</t>
  </si>
  <si>
    <t>Проф.внески</t>
  </si>
  <si>
    <t>аванс</t>
  </si>
  <si>
    <t>ПДФО</t>
  </si>
  <si>
    <t>Військовий збір</t>
  </si>
  <si>
    <t>РАЗОМ утримано</t>
  </si>
  <si>
    <t>Управління Івано-Франківської ОДА з питань ресурсного забезпечення</t>
  </si>
  <si>
    <t>січень 2022 р.</t>
  </si>
  <si>
    <t>Чергова відпустка</t>
  </si>
  <si>
    <t xml:space="preserve">Премія </t>
  </si>
  <si>
    <t>ВИТЯГ З РОЗРАХУНКОВО-ПЛАТІЖНОЇ ВІДОМОСТІ за лютий  2022 року</t>
  </si>
  <si>
    <t>Перерахунок за січень</t>
  </si>
  <si>
    <t>Лікарняний</t>
  </si>
  <si>
    <t>К-ть днів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</si>
</sst>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;;;"/>
    <numFmt numFmtId="165" formatCode="###0.00;\-###0.00;;"/>
  </numFmts>
  <fonts count="11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i/>
      <sz val="10"/>
      <name val="Arial"/>
      <family val="2"/>
      <charset val="204"/>
    </font>
    <font>
      <b/>
      <i/>
      <sz val="10"/>
      <name val="Times New Roman CYR"/>
      <family val="1"/>
      <charset val="204"/>
    </font>
    <font>
      <b/>
      <i/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left" wrapText="1"/>
    </xf>
    <xf numFmtId="0" fontId="0" fillId="0" borderId="0" xfId="0" applyFont="1"/>
    <xf numFmtId="0" fontId="0" fillId="0" borderId="0" xfId="0" applyFont="1" applyAlignment="1">
      <alignment horizontal="left" wrapText="1"/>
    </xf>
    <xf numFmtId="0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0" xfId="0" applyFont="1" applyFill="1" applyAlignment="1">
      <alignment horizontal="left" vertical="top"/>
    </xf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top"/>
    </xf>
    <xf numFmtId="0" fontId="0" fillId="0" borderId="0" xfId="0" applyFont="1" applyFill="1"/>
    <xf numFmtId="0" fontId="0" fillId="0" borderId="0" xfId="0" applyFont="1" applyFill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/>
    </xf>
    <xf numFmtId="49" fontId="6" fillId="0" borderId="16" xfId="0" applyNumberFormat="1" applyFont="1" applyFill="1" applyBorder="1" applyAlignment="1">
      <alignment horizontal="left" vertical="center"/>
    </xf>
    <xf numFmtId="49" fontId="6" fillId="0" borderId="16" xfId="0" applyNumberFormat="1" applyFont="1" applyFill="1" applyBorder="1" applyAlignment="1">
      <alignment horizontal="center" vertical="center" wrapText="1"/>
    </xf>
    <xf numFmtId="49" fontId="6" fillId="0" borderId="17" xfId="0" applyNumberFormat="1" applyFont="1" applyFill="1" applyBorder="1" applyAlignment="1">
      <alignment horizontal="center" vertical="center" wrapText="1"/>
    </xf>
    <xf numFmtId="0" fontId="0" fillId="2" borderId="15" xfId="0" applyFont="1" applyFill="1" applyBorder="1"/>
    <xf numFmtId="49" fontId="6" fillId="2" borderId="16" xfId="0" applyNumberFormat="1" applyFont="1" applyFill="1" applyBorder="1" applyAlignment="1">
      <alignment horizontal="left" vertical="center"/>
    </xf>
    <xf numFmtId="49" fontId="6" fillId="2" borderId="16" xfId="0" applyNumberFormat="1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right" vertical="top" wrapText="1"/>
    </xf>
    <xf numFmtId="0" fontId="0" fillId="0" borderId="19" xfId="0" applyFont="1" applyFill="1" applyBorder="1" applyAlignment="1">
      <alignment horizontal="left" vertical="top" wrapText="1"/>
    </xf>
    <xf numFmtId="2" fontId="0" fillId="0" borderId="19" xfId="0" applyNumberFormat="1" applyFont="1" applyFill="1" applyBorder="1" applyAlignment="1">
      <alignment horizontal="right" vertical="top"/>
    </xf>
    <xf numFmtId="2" fontId="0" fillId="0" borderId="19" xfId="0" applyNumberFormat="1" applyFont="1" applyFill="1" applyBorder="1" applyAlignment="1">
      <alignment horizontal="right" vertical="top" wrapText="1"/>
    </xf>
    <xf numFmtId="0" fontId="0" fillId="0" borderId="20" xfId="0" applyFont="1" applyFill="1" applyBorder="1" applyAlignment="1">
      <alignment horizontal="left" vertical="top"/>
    </xf>
    <xf numFmtId="0" fontId="0" fillId="0" borderId="0" xfId="0" applyFont="1" applyFill="1" applyAlignment="1">
      <alignment vertical="top"/>
    </xf>
    <xf numFmtId="0" fontId="0" fillId="0" borderId="21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left" vertical="top"/>
    </xf>
    <xf numFmtId="0" fontId="0" fillId="0" borderId="22" xfId="0" applyFont="1" applyFill="1" applyBorder="1" applyAlignment="1">
      <alignment horizontal="right" vertical="top"/>
    </xf>
    <xf numFmtId="0" fontId="0" fillId="0" borderId="22" xfId="0" applyFont="1" applyFill="1" applyBorder="1" applyAlignment="1">
      <alignment horizontal="right" vertical="top" shrinkToFit="1"/>
    </xf>
    <xf numFmtId="0" fontId="0" fillId="0" borderId="23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5" fontId="6" fillId="0" borderId="2" xfId="0" applyNumberFormat="1" applyFont="1" applyFill="1" applyBorder="1" applyAlignment="1">
      <alignment horizontal="right" vertical="top"/>
    </xf>
    <xf numFmtId="0" fontId="6" fillId="0" borderId="2" xfId="0" applyNumberFormat="1" applyFont="1" applyFill="1" applyBorder="1" applyAlignment="1">
      <alignment horizontal="right" vertical="top" wrapText="1"/>
    </xf>
    <xf numFmtId="2" fontId="6" fillId="0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right" vertical="top"/>
    </xf>
    <xf numFmtId="0" fontId="6" fillId="0" borderId="8" xfId="0" applyFont="1" applyFill="1" applyBorder="1" applyAlignment="1">
      <alignment horizontal="left" vertical="top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right" vertical="top"/>
    </xf>
    <xf numFmtId="0" fontId="0" fillId="0" borderId="14" xfId="0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6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right" vertical="top"/>
    </xf>
    <xf numFmtId="0" fontId="6" fillId="0" borderId="14" xfId="0" applyFont="1" applyFill="1" applyBorder="1" applyAlignment="1">
      <alignment horizontal="center" vertical="top"/>
    </xf>
    <xf numFmtId="165" fontId="6" fillId="0" borderId="2" xfId="0" applyNumberFormat="1" applyFont="1" applyFill="1" applyBorder="1" applyAlignment="1">
      <alignment horizontal="right" vertical="top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/>
    <xf numFmtId="0" fontId="6" fillId="2" borderId="24" xfId="0" applyFont="1" applyFill="1" applyBorder="1"/>
    <xf numFmtId="0" fontId="0" fillId="2" borderId="24" xfId="0" applyFont="1" applyFill="1" applyBorder="1"/>
    <xf numFmtId="0" fontId="0" fillId="0" borderId="24" xfId="0" applyFont="1" applyBorder="1"/>
    <xf numFmtId="0" fontId="0" fillId="0" borderId="0" xfId="0" applyFont="1" applyBorder="1"/>
    <xf numFmtId="0" fontId="6" fillId="0" borderId="0" xfId="0" applyFont="1"/>
    <xf numFmtId="0" fontId="0" fillId="0" borderId="25" xfId="0" applyFont="1" applyFill="1" applyBorder="1"/>
    <xf numFmtId="0" fontId="0" fillId="0" borderId="26" xfId="0" applyFont="1" applyFill="1" applyBorder="1"/>
    <xf numFmtId="0" fontId="0" fillId="0" borderId="24" xfId="0" applyFont="1" applyFill="1" applyBorder="1"/>
    <xf numFmtId="0" fontId="0" fillId="0" borderId="27" xfId="0" applyFont="1" applyBorder="1"/>
    <xf numFmtId="2" fontId="0" fillId="0" borderId="28" xfId="0" applyNumberFormat="1" applyFont="1" applyFill="1" applyBorder="1" applyAlignment="1">
      <alignment horizontal="right" vertical="top"/>
    </xf>
    <xf numFmtId="0" fontId="0" fillId="0" borderId="29" xfId="0" applyFont="1" applyFill="1" applyBorder="1" applyAlignment="1">
      <alignment horizontal="right" vertical="top"/>
    </xf>
    <xf numFmtId="2" fontId="6" fillId="0" borderId="5" xfId="0" applyNumberFormat="1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right" vertical="top"/>
    </xf>
    <xf numFmtId="2" fontId="0" fillId="0" borderId="30" xfId="0" applyNumberFormat="1" applyFont="1" applyFill="1" applyBorder="1" applyAlignment="1">
      <alignment horizontal="right" vertical="top" wrapText="1"/>
    </xf>
    <xf numFmtId="0" fontId="0" fillId="0" borderId="31" xfId="0" applyFont="1" applyFill="1" applyBorder="1" applyAlignment="1">
      <alignment horizontal="right" vertical="top"/>
    </xf>
    <xf numFmtId="0" fontId="6" fillId="0" borderId="7" xfId="0" applyNumberFormat="1" applyFont="1" applyFill="1" applyBorder="1" applyAlignment="1">
      <alignment horizontal="right" vertical="top" wrapText="1"/>
    </xf>
    <xf numFmtId="0" fontId="6" fillId="0" borderId="13" xfId="0" applyFont="1" applyFill="1" applyBorder="1" applyAlignment="1">
      <alignment horizontal="right" vertical="top"/>
    </xf>
    <xf numFmtId="0" fontId="7" fillId="0" borderId="32" xfId="0" applyFont="1" applyFill="1" applyBorder="1" applyAlignment="1">
      <alignment horizontal="center" vertical="center" wrapText="1"/>
    </xf>
    <xf numFmtId="49" fontId="7" fillId="2" borderId="33" xfId="0" applyNumberFormat="1" applyFont="1" applyFill="1" applyBorder="1" applyAlignment="1">
      <alignment horizontal="center" vertical="center" wrapText="1"/>
    </xf>
    <xf numFmtId="2" fontId="7" fillId="0" borderId="34" xfId="0" applyNumberFormat="1" applyFont="1" applyFill="1" applyBorder="1" applyAlignment="1">
      <alignment horizontal="right" vertical="top"/>
    </xf>
    <xf numFmtId="0" fontId="7" fillId="0" borderId="35" xfId="0" applyFont="1" applyFill="1" applyBorder="1" applyAlignment="1">
      <alignment horizontal="right" vertical="top"/>
    </xf>
    <xf numFmtId="165" fontId="7" fillId="0" borderId="36" xfId="0" applyNumberFormat="1" applyFont="1" applyFill="1" applyBorder="1" applyAlignment="1">
      <alignment horizontal="right" vertical="top"/>
    </xf>
    <xf numFmtId="0" fontId="7" fillId="0" borderId="37" xfId="0" applyFont="1" applyFill="1" applyBorder="1" applyAlignment="1">
      <alignment horizontal="right" vertical="top"/>
    </xf>
    <xf numFmtId="0" fontId="7" fillId="0" borderId="38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0" fillId="3" borderId="40" xfId="0" applyFill="1" applyBorder="1"/>
    <xf numFmtId="0" fontId="0" fillId="3" borderId="41" xfId="0" applyFont="1" applyFill="1" applyBorder="1" applyAlignment="1">
      <alignment horizontal="left" vertical="top"/>
    </xf>
    <xf numFmtId="0" fontId="0" fillId="3" borderId="41" xfId="0" applyFont="1" applyFill="1" applyBorder="1"/>
    <xf numFmtId="0" fontId="0" fillId="3" borderId="42" xfId="0" applyFont="1" applyFill="1" applyBorder="1"/>
    <xf numFmtId="0" fontId="0" fillId="3" borderId="43" xfId="0" applyFill="1" applyBorder="1"/>
    <xf numFmtId="2" fontId="0" fillId="4" borderId="44" xfId="0" applyNumberFormat="1" applyFill="1" applyBorder="1" applyAlignment="1">
      <alignment horizontal="right" vertical="top"/>
    </xf>
    <xf numFmtId="2" fontId="0" fillId="4" borderId="44" xfId="0" applyNumberFormat="1" applyFont="1" applyFill="1" applyBorder="1" applyAlignment="1">
      <alignment horizontal="right" vertical="top"/>
    </xf>
    <xf numFmtId="2" fontId="0" fillId="4" borderId="45" xfId="0" applyNumberFormat="1" applyFont="1" applyFill="1" applyBorder="1" applyAlignment="1">
      <alignment horizontal="right" vertical="top"/>
    </xf>
    <xf numFmtId="2" fontId="0" fillId="4" borderId="46" xfId="0" applyNumberFormat="1" applyFill="1" applyBorder="1" applyAlignment="1">
      <alignment vertical="top"/>
    </xf>
    <xf numFmtId="2" fontId="0" fillId="0" borderId="46" xfId="0" applyNumberFormat="1" applyFont="1" applyFill="1" applyBorder="1" applyAlignment="1">
      <alignment horizontal="right" vertical="top"/>
    </xf>
    <xf numFmtId="2" fontId="7" fillId="0" borderId="47" xfId="0" applyNumberFormat="1" applyFont="1" applyBorder="1"/>
    <xf numFmtId="2" fontId="7" fillId="0" borderId="48" xfId="0" applyNumberFormat="1" applyFont="1" applyBorder="1"/>
    <xf numFmtId="2" fontId="7" fillId="0" borderId="49" xfId="0" applyNumberFormat="1" applyFont="1" applyBorder="1"/>
    <xf numFmtId="0" fontId="7" fillId="0" borderId="37" xfId="0" applyFont="1" applyBorder="1"/>
    <xf numFmtId="0" fontId="7" fillId="0" borderId="50" xfId="0" applyFont="1" applyBorder="1"/>
    <xf numFmtId="0" fontId="7" fillId="0" borderId="51" xfId="0" applyFont="1" applyBorder="1"/>
    <xf numFmtId="0" fontId="0" fillId="0" borderId="0" xfId="0" applyAlignment="1">
      <alignment horizontal="left"/>
    </xf>
    <xf numFmtId="164" fontId="9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horizontal="left" vertical="top"/>
    </xf>
    <xf numFmtId="0" fontId="10" fillId="0" borderId="0" xfId="0" applyFont="1" applyFill="1" applyAlignment="1">
      <alignment horizontal="left"/>
    </xf>
    <xf numFmtId="0" fontId="10" fillId="0" borderId="0" xfId="0" applyFont="1"/>
    <xf numFmtId="0" fontId="8" fillId="0" borderId="0" xfId="0" applyFont="1" applyFill="1" applyAlignment="1">
      <alignment horizontal="left" vertical="top"/>
    </xf>
    <xf numFmtId="0" fontId="6" fillId="0" borderId="53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 wrapText="1"/>
    </xf>
    <xf numFmtId="0" fontId="6" fillId="0" borderId="57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1" fontId="0" fillId="0" borderId="19" xfId="0" applyNumberFormat="1" applyFont="1" applyFill="1" applyBorder="1" applyAlignment="1">
      <alignment horizontal="right" vertical="top"/>
    </xf>
    <xf numFmtId="0" fontId="8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20"/>
  <sheetViews>
    <sheetView showGridLines="0" tabSelected="1" zoomScaleNormal="100" workbookViewId="0">
      <selection activeCell="L12" sqref="L12"/>
    </sheetView>
  </sheetViews>
  <sheetFormatPr defaultRowHeight="12.75" customHeight="1" x14ac:dyDescent="0.2"/>
  <cols>
    <col min="1" max="1" width="3.5703125" customWidth="1"/>
    <col min="2" max="2" width="27.140625" customWidth="1"/>
    <col min="3" max="3" width="12.85546875" customWidth="1"/>
    <col min="4" max="4" width="7.140625" customWidth="1"/>
    <col min="5" max="5" width="12.7109375" customWidth="1"/>
    <col min="6" max="10" width="12.7109375" hidden="1" customWidth="1"/>
    <col min="11" max="11" width="0" hidden="1" customWidth="1"/>
    <col min="12" max="12" width="15" customWidth="1"/>
    <col min="13" max="17" width="12.7109375" hidden="1" customWidth="1"/>
    <col min="18" max="18" width="9.140625" hidden="1" customWidth="1"/>
    <col min="19" max="19" width="10.42578125" hidden="1" customWidth="1"/>
    <col min="20" max="24" width="12.7109375" hidden="1" customWidth="1"/>
    <col min="25" max="25" width="0" hidden="1" customWidth="1"/>
    <col min="26" max="30" width="12.7109375" hidden="1" customWidth="1"/>
    <col min="31" max="31" width="0.85546875" hidden="1" customWidth="1"/>
    <col min="32" max="32" width="12.7109375" customWidth="1"/>
    <col min="33" max="37" width="12.7109375" hidden="1" customWidth="1"/>
    <col min="38" max="38" width="0" hidden="1" customWidth="1"/>
    <col min="39" max="43" width="12.7109375" hidden="1" customWidth="1"/>
    <col min="44" max="44" width="0" hidden="1" customWidth="1"/>
    <col min="45" max="45" width="12.7109375" customWidth="1"/>
    <col min="46" max="50" width="12.7109375" hidden="1" customWidth="1"/>
    <col min="51" max="51" width="0" hidden="1" customWidth="1"/>
    <col min="52" max="52" width="12.7109375" customWidth="1"/>
    <col min="53" max="57" width="12.7109375" hidden="1" customWidth="1"/>
    <col min="58" max="58" width="0" hidden="1" customWidth="1"/>
    <col min="59" max="63" width="12.7109375" hidden="1" customWidth="1"/>
    <col min="64" max="64" width="6" customWidth="1"/>
    <col min="65" max="65" width="9.7109375" customWidth="1"/>
    <col min="66" max="70" width="12.7109375" hidden="1" customWidth="1"/>
    <col min="71" max="71" width="0" hidden="1" customWidth="1"/>
    <col min="72" max="72" width="10.28515625" customWidth="1"/>
    <col min="73" max="77" width="12.7109375" hidden="1" customWidth="1"/>
    <col min="78" max="78" width="0" hidden="1" customWidth="1"/>
    <col min="79" max="83" width="12.7109375" hidden="1" customWidth="1"/>
    <col min="84" max="84" width="0" hidden="1" customWidth="1"/>
    <col min="85" max="85" width="10.140625" customWidth="1"/>
    <col min="86" max="90" width="12.7109375" hidden="1" customWidth="1"/>
    <col min="91" max="91" width="1.28515625" hidden="1" customWidth="1"/>
    <col min="93" max="93" width="8.5703125" customWidth="1"/>
    <col min="97" max="97" width="10.5703125" customWidth="1"/>
  </cols>
  <sheetData>
    <row r="1" spans="1:97" ht="12.75" customHeight="1" x14ac:dyDescent="0.2">
      <c r="A1" s="9"/>
      <c r="B1" s="10">
        <v>1</v>
      </c>
      <c r="C1" s="10"/>
      <c r="D1" s="10"/>
      <c r="E1" s="11"/>
      <c r="F1" s="11"/>
      <c r="G1" s="11"/>
      <c r="H1" s="11"/>
      <c r="I1" s="11"/>
      <c r="J1" s="11"/>
      <c r="K1" s="12"/>
      <c r="L1" s="12"/>
      <c r="M1" s="12"/>
      <c r="N1" s="12"/>
      <c r="O1" s="12"/>
      <c r="P1" s="12"/>
      <c r="Q1" s="11"/>
      <c r="R1" s="11"/>
    </row>
    <row r="2" spans="1:97" ht="10.5" customHeight="1" x14ac:dyDescent="0.2">
      <c r="A2" s="9"/>
      <c r="B2" s="9"/>
      <c r="C2" s="9"/>
      <c r="D2" s="9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6"/>
      <c r="R2" s="16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</row>
    <row r="3" spans="1:97" ht="14.25" customHeight="1" x14ac:dyDescent="0.2">
      <c r="A3" s="123" t="s">
        <v>188</v>
      </c>
      <c r="B3" s="123"/>
      <c r="C3" s="119"/>
      <c r="D3" s="119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1"/>
      <c r="R3" s="121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</row>
    <row r="4" spans="1:97" ht="16.5" customHeight="1" x14ac:dyDescent="0.2">
      <c r="A4" s="133">
        <v>33426782</v>
      </c>
      <c r="B4" s="133"/>
      <c r="C4" s="119"/>
      <c r="D4" s="119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1"/>
      <c r="R4" s="121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</row>
    <row r="5" spans="1:97" ht="12.75" customHeight="1" x14ac:dyDescent="0.2">
      <c r="A5" s="134" t="s">
        <v>192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134"/>
      <c r="CC5" s="134"/>
      <c r="CD5" s="134"/>
      <c r="CE5" s="134"/>
      <c r="CF5" s="134"/>
      <c r="CG5" s="134"/>
    </row>
    <row r="6" spans="1:97" ht="12.75" customHeight="1" x14ac:dyDescent="0.2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</row>
    <row r="7" spans="1:97" ht="12.75" customHeight="1" thickBot="1" x14ac:dyDescent="0.25">
      <c r="A7" s="16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6"/>
      <c r="Q7" s="16"/>
      <c r="R7" s="16"/>
    </row>
    <row r="8" spans="1:97" ht="67.5" customHeight="1" thickBot="1" x14ac:dyDescent="0.25">
      <c r="A8" s="124" t="s">
        <v>111</v>
      </c>
      <c r="B8" s="125" t="s">
        <v>112</v>
      </c>
      <c r="C8" s="126" t="s">
        <v>179</v>
      </c>
      <c r="D8" s="126" t="s">
        <v>180</v>
      </c>
      <c r="E8" s="126" t="s">
        <v>170</v>
      </c>
      <c r="F8" s="127"/>
      <c r="G8" s="126"/>
      <c r="H8" s="128"/>
      <c r="I8" s="128"/>
      <c r="J8" s="128"/>
      <c r="K8" s="127"/>
      <c r="L8" s="126" t="s">
        <v>171</v>
      </c>
      <c r="M8" s="127"/>
      <c r="N8" s="126"/>
      <c r="O8" s="128"/>
      <c r="P8" s="128"/>
      <c r="Q8" s="128"/>
      <c r="R8" s="127"/>
      <c r="S8" s="126" t="s">
        <v>190</v>
      </c>
      <c r="T8" s="127"/>
      <c r="U8" s="126"/>
      <c r="V8" s="128"/>
      <c r="W8" s="128"/>
      <c r="X8" s="128"/>
      <c r="Y8" s="127"/>
      <c r="Z8" s="127"/>
      <c r="AA8" s="126"/>
      <c r="AB8" s="128"/>
      <c r="AC8" s="128"/>
      <c r="AD8" s="128"/>
      <c r="AE8" s="127"/>
      <c r="AF8" s="126" t="s">
        <v>191</v>
      </c>
      <c r="AG8" s="127"/>
      <c r="AH8" s="126"/>
      <c r="AI8" s="128"/>
      <c r="AJ8" s="128"/>
      <c r="AK8" s="128"/>
      <c r="AL8" s="127"/>
      <c r="AM8" s="127"/>
      <c r="AN8" s="126"/>
      <c r="AO8" s="128"/>
      <c r="AP8" s="128"/>
      <c r="AQ8" s="128"/>
      <c r="AR8" s="127"/>
      <c r="AS8" s="126" t="s">
        <v>193</v>
      </c>
      <c r="AT8" s="127"/>
      <c r="AU8" s="126"/>
      <c r="AV8" s="128"/>
      <c r="AW8" s="128"/>
      <c r="AX8" s="128"/>
      <c r="AY8" s="127"/>
      <c r="AZ8" s="126" t="s">
        <v>172</v>
      </c>
      <c r="BA8" s="127"/>
      <c r="BB8" s="126"/>
      <c r="BC8" s="128"/>
      <c r="BD8" s="128"/>
      <c r="BE8" s="128"/>
      <c r="BF8" s="127"/>
      <c r="BG8" s="127"/>
      <c r="BH8" s="126"/>
      <c r="BI8" s="128"/>
      <c r="BJ8" s="128"/>
      <c r="BK8" s="128"/>
      <c r="BL8" s="129" t="s">
        <v>195</v>
      </c>
      <c r="BM8" s="128" t="s">
        <v>194</v>
      </c>
      <c r="BN8" s="127"/>
      <c r="BO8" s="126"/>
      <c r="BP8" s="128"/>
      <c r="BQ8" s="128"/>
      <c r="BR8" s="128"/>
      <c r="BS8" s="127"/>
      <c r="BT8" s="126" t="s">
        <v>173</v>
      </c>
      <c r="BU8" s="127"/>
      <c r="BV8" s="126"/>
      <c r="BW8" s="128"/>
      <c r="BX8" s="128"/>
      <c r="BY8" s="128"/>
      <c r="BZ8" s="127"/>
      <c r="CA8" s="127"/>
      <c r="CB8" s="126"/>
      <c r="CC8" s="128"/>
      <c r="CD8" s="128"/>
      <c r="CE8" s="128"/>
      <c r="CF8" s="128"/>
      <c r="CG8" s="130" t="s">
        <v>174</v>
      </c>
      <c r="CH8" s="127"/>
      <c r="CI8" s="126"/>
      <c r="CJ8" s="128"/>
      <c r="CK8" s="128"/>
      <c r="CL8" s="128"/>
      <c r="CM8" s="127"/>
      <c r="CN8" s="126" t="s">
        <v>183</v>
      </c>
      <c r="CO8" s="126" t="s">
        <v>184</v>
      </c>
      <c r="CP8" s="126" t="s">
        <v>185</v>
      </c>
      <c r="CQ8" s="126" t="s">
        <v>186</v>
      </c>
      <c r="CR8" s="126" t="s">
        <v>187</v>
      </c>
      <c r="CS8" s="131" t="s">
        <v>114</v>
      </c>
    </row>
    <row r="9" spans="1:97" ht="14.1" customHeight="1" thickBot="1" x14ac:dyDescent="0.25">
      <c r="A9" s="29"/>
      <c r="B9" s="30"/>
      <c r="C9" s="30"/>
      <c r="D9" s="30"/>
      <c r="E9" s="30" t="s">
        <v>116</v>
      </c>
      <c r="F9" s="30" t="s">
        <v>117</v>
      </c>
      <c r="G9" s="31"/>
      <c r="H9" s="32"/>
      <c r="I9" s="32"/>
      <c r="J9" s="32"/>
      <c r="K9" s="33"/>
      <c r="L9" s="30" t="s">
        <v>116</v>
      </c>
      <c r="M9" s="30" t="s">
        <v>117</v>
      </c>
      <c r="N9" s="31"/>
      <c r="O9" s="32"/>
      <c r="P9" s="32"/>
      <c r="Q9" s="32"/>
      <c r="R9" s="33"/>
      <c r="S9" s="30" t="s">
        <v>116</v>
      </c>
      <c r="T9" s="30" t="s">
        <v>117</v>
      </c>
      <c r="U9" s="31"/>
      <c r="V9" s="32"/>
      <c r="W9" s="32"/>
      <c r="X9" s="32"/>
      <c r="Y9" s="33"/>
      <c r="Z9" s="30" t="s">
        <v>117</v>
      </c>
      <c r="AA9" s="31"/>
      <c r="AB9" s="32"/>
      <c r="AC9" s="32"/>
      <c r="AD9" s="32"/>
      <c r="AE9" s="33"/>
      <c r="AF9" s="30" t="s">
        <v>116</v>
      </c>
      <c r="AG9" s="30" t="s">
        <v>117</v>
      </c>
      <c r="AH9" s="31"/>
      <c r="AI9" s="32"/>
      <c r="AJ9" s="32"/>
      <c r="AK9" s="32"/>
      <c r="AL9" s="33"/>
      <c r="AM9" s="30" t="s">
        <v>117</v>
      </c>
      <c r="AN9" s="31"/>
      <c r="AO9" s="32"/>
      <c r="AP9" s="32"/>
      <c r="AQ9" s="32"/>
      <c r="AR9" s="33"/>
      <c r="AS9" s="30" t="s">
        <v>116</v>
      </c>
      <c r="AT9" s="30" t="s">
        <v>117</v>
      </c>
      <c r="AU9" s="31"/>
      <c r="AV9" s="32"/>
      <c r="AW9" s="32"/>
      <c r="AX9" s="32"/>
      <c r="AY9" s="33"/>
      <c r="AZ9" s="30" t="s">
        <v>116</v>
      </c>
      <c r="BA9" s="30" t="s">
        <v>117</v>
      </c>
      <c r="BB9" s="31"/>
      <c r="BC9" s="32"/>
      <c r="BD9" s="32"/>
      <c r="BE9" s="32"/>
      <c r="BF9" s="33"/>
      <c r="BG9" s="30" t="s">
        <v>117</v>
      </c>
      <c r="BH9" s="31"/>
      <c r="BI9" s="32"/>
      <c r="BJ9" s="32"/>
      <c r="BK9" s="32"/>
      <c r="BL9" s="33"/>
      <c r="BM9" s="30" t="s">
        <v>116</v>
      </c>
      <c r="BN9" s="30" t="s">
        <v>117</v>
      </c>
      <c r="BO9" s="31"/>
      <c r="BP9" s="32"/>
      <c r="BQ9" s="32"/>
      <c r="BR9" s="32"/>
      <c r="BS9" s="33"/>
      <c r="BT9" s="30" t="s">
        <v>116</v>
      </c>
      <c r="BU9" s="30" t="s">
        <v>117</v>
      </c>
      <c r="BV9" s="31"/>
      <c r="BW9" s="32"/>
      <c r="BX9" s="32"/>
      <c r="BY9" s="32"/>
      <c r="BZ9" s="33"/>
      <c r="CA9" s="30" t="s">
        <v>117</v>
      </c>
      <c r="CB9" s="31"/>
      <c r="CC9" s="32"/>
      <c r="CD9" s="32"/>
      <c r="CE9" s="32"/>
      <c r="CF9" s="32"/>
      <c r="CG9" s="94" t="s">
        <v>116</v>
      </c>
      <c r="CH9" s="33" t="s">
        <v>117</v>
      </c>
      <c r="CI9" s="31"/>
      <c r="CJ9" s="32"/>
      <c r="CK9" s="32"/>
      <c r="CL9" s="32"/>
      <c r="CM9" s="33"/>
      <c r="CN9" s="100" t="s">
        <v>116</v>
      </c>
      <c r="CO9" s="100" t="s">
        <v>116</v>
      </c>
      <c r="CP9" s="100" t="s">
        <v>116</v>
      </c>
      <c r="CQ9" s="100" t="s">
        <v>116</v>
      </c>
      <c r="CR9" s="101" t="s">
        <v>116</v>
      </c>
      <c r="CS9" s="100"/>
    </row>
    <row r="10" spans="1:97" ht="15.75" customHeight="1" thickBot="1" x14ac:dyDescent="0.25">
      <c r="A10" s="40"/>
      <c r="B10" s="41" t="s">
        <v>189</v>
      </c>
      <c r="C10" s="41"/>
      <c r="D10" s="41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95"/>
      <c r="CH10" s="42"/>
      <c r="CI10" s="42"/>
      <c r="CJ10" s="42"/>
      <c r="CK10" s="42"/>
      <c r="CL10" s="42"/>
      <c r="CM10" s="42"/>
      <c r="CN10" s="102"/>
      <c r="CO10" s="103"/>
      <c r="CP10" s="104"/>
      <c r="CQ10" s="104"/>
      <c r="CR10" s="105"/>
      <c r="CS10" s="106"/>
    </row>
    <row r="11" spans="1:97" s="49" customFormat="1" ht="25.5" x14ac:dyDescent="0.2">
      <c r="A11" s="44">
        <v>1</v>
      </c>
      <c r="B11" s="45" t="s">
        <v>177</v>
      </c>
      <c r="C11" s="45" t="s">
        <v>181</v>
      </c>
      <c r="D11" s="45">
        <v>17</v>
      </c>
      <c r="E11" s="46">
        <v>9520</v>
      </c>
      <c r="F11" s="47" t="s">
        <v>176</v>
      </c>
      <c r="G11" s="47"/>
      <c r="H11" s="47"/>
      <c r="I11" s="47">
        <v>22</v>
      </c>
      <c r="J11" s="47"/>
      <c r="K11" s="46">
        <v>10550</v>
      </c>
      <c r="L11" s="46">
        <v>4760</v>
      </c>
      <c r="M11" s="47" t="s">
        <v>176</v>
      </c>
      <c r="N11" s="47"/>
      <c r="O11" s="47"/>
      <c r="P11" s="47">
        <v>22</v>
      </c>
      <c r="Q11" s="47"/>
      <c r="R11" s="46">
        <v>21100</v>
      </c>
      <c r="S11" s="46">
        <v>0</v>
      </c>
      <c r="T11" s="47" t="s">
        <v>176</v>
      </c>
      <c r="U11" s="47"/>
      <c r="V11" s="47"/>
      <c r="W11" s="47">
        <v>22</v>
      </c>
      <c r="X11" s="47"/>
      <c r="Y11" s="46">
        <v>3165</v>
      </c>
      <c r="Z11" s="47"/>
      <c r="AA11" s="47"/>
      <c r="AB11" s="47"/>
      <c r="AC11" s="47"/>
      <c r="AD11" s="47"/>
      <c r="AE11" s="46"/>
      <c r="AF11" s="46">
        <v>2856</v>
      </c>
      <c r="AG11" s="47"/>
      <c r="AH11" s="47"/>
      <c r="AI11" s="47"/>
      <c r="AJ11" s="47"/>
      <c r="AK11" s="47"/>
      <c r="AL11" s="46"/>
      <c r="AM11" s="47"/>
      <c r="AN11" s="47"/>
      <c r="AO11" s="47"/>
      <c r="AP11" s="47"/>
      <c r="AQ11" s="47"/>
      <c r="AR11" s="46"/>
      <c r="AS11" s="46">
        <v>830.35</v>
      </c>
      <c r="AT11" s="47" t="s">
        <v>176</v>
      </c>
      <c r="AU11" s="47"/>
      <c r="AV11" s="47"/>
      <c r="AW11" s="47">
        <v>22</v>
      </c>
      <c r="AX11" s="47"/>
      <c r="AY11" s="46">
        <v>264.07</v>
      </c>
      <c r="AZ11" s="46">
        <v>3511.2</v>
      </c>
      <c r="BA11" s="47" t="s">
        <v>176</v>
      </c>
      <c r="BB11" s="47"/>
      <c r="BC11" s="47"/>
      <c r="BD11" s="47">
        <v>22</v>
      </c>
      <c r="BE11" s="47"/>
      <c r="BF11" s="46">
        <v>3798</v>
      </c>
      <c r="BG11" s="47"/>
      <c r="BH11" s="47"/>
      <c r="BI11" s="47"/>
      <c r="BJ11" s="47"/>
      <c r="BK11" s="47"/>
      <c r="BL11" s="132">
        <v>10</v>
      </c>
      <c r="BM11" s="46">
        <v>9603.42</v>
      </c>
      <c r="BN11" s="47" t="s">
        <v>176</v>
      </c>
      <c r="BO11" s="47"/>
      <c r="BP11" s="47"/>
      <c r="BQ11" s="47">
        <v>22</v>
      </c>
      <c r="BR11" s="47"/>
      <c r="BS11" s="46">
        <v>1055</v>
      </c>
      <c r="BT11" s="46">
        <v>425</v>
      </c>
      <c r="BU11" s="47" t="s">
        <v>176</v>
      </c>
      <c r="BV11" s="47"/>
      <c r="BW11" s="47"/>
      <c r="BX11" s="47">
        <v>22</v>
      </c>
      <c r="BY11" s="47"/>
      <c r="BZ11" s="46">
        <v>500</v>
      </c>
      <c r="CA11" s="47"/>
      <c r="CB11" s="47"/>
      <c r="CC11" s="47"/>
      <c r="CD11" s="47"/>
      <c r="CE11" s="47"/>
      <c r="CF11" s="86"/>
      <c r="CG11" s="96">
        <f>E11+L11+AF11+AS11+AZ11+BM11+BT11</f>
        <v>31505.97</v>
      </c>
      <c r="CH11" s="90" t="s">
        <v>176</v>
      </c>
      <c r="CI11" s="47"/>
      <c r="CJ11" s="47"/>
      <c r="CK11" s="47"/>
      <c r="CL11" s="47"/>
      <c r="CM11" s="46">
        <v>40432.07</v>
      </c>
      <c r="CN11" s="107">
        <v>219.03</v>
      </c>
      <c r="CO11" s="108">
        <v>8000</v>
      </c>
      <c r="CP11" s="108">
        <v>5671.07</v>
      </c>
      <c r="CQ11" s="108">
        <v>472.59</v>
      </c>
      <c r="CR11" s="109">
        <f>CN11+CO11+CP11+CQ11</f>
        <v>14362.69</v>
      </c>
      <c r="CS11" s="110">
        <f>CG11-CR11</f>
        <v>17143.28</v>
      </c>
    </row>
    <row r="12" spans="1:97" s="49" customFormat="1" ht="26.25" thickBot="1" x14ac:dyDescent="0.25">
      <c r="A12" s="44">
        <v>2</v>
      </c>
      <c r="B12" s="45" t="s">
        <v>175</v>
      </c>
      <c r="C12" s="45" t="s">
        <v>182</v>
      </c>
      <c r="D12" s="45">
        <v>10</v>
      </c>
      <c r="E12" s="46">
        <v>4900</v>
      </c>
      <c r="F12" s="47" t="s">
        <v>176</v>
      </c>
      <c r="G12" s="47"/>
      <c r="H12" s="47"/>
      <c r="I12" s="47">
        <v>22</v>
      </c>
      <c r="J12" s="47"/>
      <c r="K12" s="46">
        <v>9250</v>
      </c>
      <c r="L12" s="46">
        <v>2450</v>
      </c>
      <c r="M12" s="47" t="s">
        <v>176</v>
      </c>
      <c r="N12" s="47"/>
      <c r="O12" s="47"/>
      <c r="P12" s="47">
        <v>22</v>
      </c>
      <c r="Q12" s="47"/>
      <c r="R12" s="46">
        <v>11100</v>
      </c>
      <c r="S12" s="46">
        <v>0</v>
      </c>
      <c r="T12" s="47" t="s">
        <v>176</v>
      </c>
      <c r="U12" s="47"/>
      <c r="V12" s="47"/>
      <c r="W12" s="47">
        <v>22</v>
      </c>
      <c r="X12" s="47"/>
      <c r="Y12" s="46">
        <v>2775</v>
      </c>
      <c r="Z12" s="47"/>
      <c r="AA12" s="47"/>
      <c r="AB12" s="47"/>
      <c r="AC12" s="47"/>
      <c r="AD12" s="47"/>
      <c r="AE12" s="46"/>
      <c r="AF12" s="46">
        <v>1470</v>
      </c>
      <c r="AG12" s="47" t="s">
        <v>176</v>
      </c>
      <c r="AH12" s="47"/>
      <c r="AI12" s="47"/>
      <c r="AJ12" s="47">
        <v>22</v>
      </c>
      <c r="AK12" s="47"/>
      <c r="AL12" s="46">
        <v>9250</v>
      </c>
      <c r="AM12" s="47"/>
      <c r="AN12" s="47"/>
      <c r="AO12" s="47"/>
      <c r="AP12" s="47"/>
      <c r="AQ12" s="47"/>
      <c r="AR12" s="46"/>
      <c r="AS12" s="46">
        <v>564.19000000000005</v>
      </c>
      <c r="AT12" s="47" t="s">
        <v>176</v>
      </c>
      <c r="AU12" s="47"/>
      <c r="AV12" s="47"/>
      <c r="AW12" s="47">
        <v>22</v>
      </c>
      <c r="AX12" s="47"/>
      <c r="AY12" s="46">
        <v>264.07</v>
      </c>
      <c r="AZ12" s="46">
        <v>1617</v>
      </c>
      <c r="BA12" s="47" t="s">
        <v>176</v>
      </c>
      <c r="BB12" s="47"/>
      <c r="BC12" s="47"/>
      <c r="BD12" s="47">
        <v>22</v>
      </c>
      <c r="BE12" s="47"/>
      <c r="BF12" s="46">
        <v>3052.5</v>
      </c>
      <c r="BG12" s="47"/>
      <c r="BH12" s="47"/>
      <c r="BI12" s="47"/>
      <c r="BJ12" s="47"/>
      <c r="BK12" s="47"/>
      <c r="BL12" s="132">
        <v>14</v>
      </c>
      <c r="BM12" s="46">
        <v>9888.75</v>
      </c>
      <c r="BN12" s="47" t="s">
        <v>176</v>
      </c>
      <c r="BO12" s="47"/>
      <c r="BP12" s="47"/>
      <c r="BQ12" s="47">
        <v>22</v>
      </c>
      <c r="BR12" s="47"/>
      <c r="BS12" s="46">
        <v>925</v>
      </c>
      <c r="BT12" s="46">
        <v>300</v>
      </c>
      <c r="BU12" s="47" t="s">
        <v>176</v>
      </c>
      <c r="BV12" s="47"/>
      <c r="BW12" s="47"/>
      <c r="BX12" s="47">
        <v>22</v>
      </c>
      <c r="BY12" s="47"/>
      <c r="BZ12" s="46">
        <v>600</v>
      </c>
      <c r="CA12" s="47"/>
      <c r="CB12" s="47"/>
      <c r="CC12" s="47"/>
      <c r="CD12" s="47"/>
      <c r="CE12" s="47"/>
      <c r="CF12" s="86"/>
      <c r="CG12" s="96">
        <f>E12+L12+S12+AF12+AS12+AZ12+BM12+BT12</f>
        <v>21189.940000000002</v>
      </c>
      <c r="CH12" s="90" t="s">
        <v>176</v>
      </c>
      <c r="CI12" s="47"/>
      <c r="CJ12" s="47"/>
      <c r="CK12" s="47"/>
      <c r="CL12" s="47"/>
      <c r="CM12" s="46">
        <v>37216.57</v>
      </c>
      <c r="CN12" s="107">
        <v>113.01</v>
      </c>
      <c r="CO12" s="108">
        <v>0</v>
      </c>
      <c r="CP12" s="108">
        <f>CG12*18/100</f>
        <v>3814.1892000000003</v>
      </c>
      <c r="CQ12" s="108">
        <f>CG12*1.5/100</f>
        <v>317.84910000000002</v>
      </c>
      <c r="CR12" s="109">
        <f>SUM(CN12:CQ12)</f>
        <v>4245.0483000000004</v>
      </c>
      <c r="CS12" s="111">
        <f>CG12-CR12</f>
        <v>16944.8917</v>
      </c>
    </row>
    <row r="13" spans="1:97" s="19" customFormat="1" ht="13.5" hidden="1" thickBot="1" x14ac:dyDescent="0.25">
      <c r="A13" s="50"/>
      <c r="B13" s="51"/>
      <c r="C13" s="51"/>
      <c r="D13" s="51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87"/>
      <c r="CG13" s="97"/>
      <c r="CH13" s="91"/>
      <c r="CI13" s="52"/>
      <c r="CJ13" s="52"/>
      <c r="CK13" s="52"/>
      <c r="CL13" s="52"/>
      <c r="CM13" s="52"/>
    </row>
    <row r="14" spans="1:97" s="19" customFormat="1" ht="13.5" hidden="1" thickBot="1" x14ac:dyDescent="0.25">
      <c r="A14" s="50"/>
      <c r="B14" s="51"/>
      <c r="C14" s="51"/>
      <c r="D14" s="51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87"/>
      <c r="CG14" s="97"/>
      <c r="CH14" s="91"/>
      <c r="CI14" s="52"/>
      <c r="CJ14" s="52"/>
      <c r="CK14" s="52"/>
      <c r="CL14" s="52"/>
      <c r="CM14" s="52"/>
    </row>
    <row r="15" spans="1:97" s="19" customFormat="1" ht="13.5" hidden="1" thickBot="1" x14ac:dyDescent="0.25">
      <c r="A15" s="50"/>
      <c r="B15" s="51"/>
      <c r="C15" s="51"/>
      <c r="D15" s="51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87"/>
      <c r="CG15" s="97"/>
      <c r="CH15" s="91"/>
      <c r="CI15" s="52"/>
      <c r="CJ15" s="52"/>
      <c r="CK15" s="52"/>
      <c r="CL15" s="52"/>
      <c r="CM15" s="52"/>
    </row>
    <row r="16" spans="1:97" ht="12.75" customHeight="1" x14ac:dyDescent="0.2">
      <c r="A16" s="21"/>
      <c r="B16" s="56" t="s">
        <v>121</v>
      </c>
      <c r="C16" s="56"/>
      <c r="D16" s="56"/>
      <c r="E16" s="57">
        <f>SUM(E11:E15)</f>
        <v>14420</v>
      </c>
      <c r="F16" s="58"/>
      <c r="G16" s="71"/>
      <c r="H16" s="71"/>
      <c r="I16" s="57">
        <f>SUM(I11:I15)</f>
        <v>44</v>
      </c>
      <c r="J16" s="57"/>
      <c r="K16" s="66">
        <f>SUM(K11:K15)</f>
        <v>19800</v>
      </c>
      <c r="L16" s="57">
        <f>SUM(L11:L15)</f>
        <v>7210</v>
      </c>
      <c r="M16" s="58"/>
      <c r="N16" s="71"/>
      <c r="O16" s="71"/>
      <c r="P16" s="57">
        <f>SUM(P11:P15)</f>
        <v>44</v>
      </c>
      <c r="Q16" s="57"/>
      <c r="R16" s="66">
        <f>SUM(R11:R15)</f>
        <v>32200</v>
      </c>
      <c r="S16" s="57">
        <f>SUM(S11:S15)</f>
        <v>0</v>
      </c>
      <c r="T16" s="58"/>
      <c r="U16" s="71"/>
      <c r="V16" s="71"/>
      <c r="W16" s="57">
        <f>SUM(W11:W15)</f>
        <v>44</v>
      </c>
      <c r="X16" s="57"/>
      <c r="Y16" s="66">
        <f>SUM(Y11:Y15)</f>
        <v>5940</v>
      </c>
      <c r="Z16" s="58"/>
      <c r="AA16" s="71"/>
      <c r="AB16" s="71"/>
      <c r="AC16" s="57"/>
      <c r="AD16" s="57"/>
      <c r="AE16" s="66"/>
      <c r="AF16" s="57">
        <f>SUM(AF11:AF15)</f>
        <v>4326</v>
      </c>
      <c r="AG16" s="58"/>
      <c r="AH16" s="71"/>
      <c r="AI16" s="71"/>
      <c r="AJ16" s="57">
        <f>SUM(AJ11:AJ15)</f>
        <v>22</v>
      </c>
      <c r="AK16" s="57"/>
      <c r="AL16" s="66">
        <f>SUM(AL11:AL15)</f>
        <v>9250</v>
      </c>
      <c r="AM16" s="58"/>
      <c r="AN16" s="71"/>
      <c r="AO16" s="71"/>
      <c r="AP16" s="57"/>
      <c r="AQ16" s="57"/>
      <c r="AR16" s="66"/>
      <c r="AS16" s="57">
        <f>SUM(AS11:AS15)</f>
        <v>1394.54</v>
      </c>
      <c r="AT16" s="58"/>
      <c r="AU16" s="71"/>
      <c r="AV16" s="71"/>
      <c r="AW16" s="57">
        <f>SUM(AW11:AW15)</f>
        <v>44</v>
      </c>
      <c r="AX16" s="57"/>
      <c r="AY16" s="66">
        <f>SUM(AY11:AY15)</f>
        <v>528.14</v>
      </c>
      <c r="AZ16" s="57">
        <f>SUM(AZ11:AZ15)</f>
        <v>5128.2</v>
      </c>
      <c r="BA16" s="58" t="str">
        <f>CONCATENATE(IF(BB16&lt;&gt;0,CONCATENATE(TEXT(BB16,"0,00"),"д."),""),IF(BC16&lt;&gt;0,CONCATENATE(" ",TEXT(BC16,"0,00"),"г."),""))</f>
        <v>44,00д.</v>
      </c>
      <c r="BB16" s="71">
        <f>SUM(Лист1!BD8:BD15)</f>
        <v>44</v>
      </c>
      <c r="BC16" s="71">
        <f>SUM(Лист1!BE8:BE15)</f>
        <v>0</v>
      </c>
      <c r="BD16" s="57"/>
      <c r="BE16" s="57"/>
      <c r="BF16" s="66"/>
      <c r="BG16" s="58" t="str">
        <f>CONCATENATE(IF(BH16&lt;&gt;0,CONCATENATE(TEXT(BH16,"0,00"),"д."),""),IF(BI16&lt;&gt;0,CONCATENATE(" ",TEXT(BI16,"0,00"),"г."),""))</f>
        <v/>
      </c>
      <c r="BH16" s="71">
        <f>SUM(Лист1!BJ8:BJ15)</f>
        <v>0</v>
      </c>
      <c r="BI16" s="71">
        <f>SUM(Лист1!BK8:BK15)</f>
        <v>0</v>
      </c>
      <c r="BJ16" s="57"/>
      <c r="BK16" s="57"/>
      <c r="BL16" s="66"/>
      <c r="BM16" s="57">
        <f>SUM(BM11:BM15)</f>
        <v>19492.169999999998</v>
      </c>
      <c r="BN16" s="58"/>
      <c r="BO16" s="71"/>
      <c r="BP16" s="71"/>
      <c r="BQ16" s="57">
        <f>SUM(BQ11:BQ15)</f>
        <v>44</v>
      </c>
      <c r="BR16" s="57"/>
      <c r="BS16" s="66">
        <f>SUM(BS11:BS15)</f>
        <v>1980</v>
      </c>
      <c r="BT16" s="57">
        <f>SUM(BT11:BT15)</f>
        <v>725</v>
      </c>
      <c r="BU16" s="58" t="str">
        <f>CONCATENATE(IF(BV16&lt;&gt;0,CONCATENATE(TEXT(BV16,"0,00"),"д."),""),IF(BW16&lt;&gt;0,CONCATENATE(" ",TEXT(BW16,"0,00"),"г."),""))</f>
        <v>44,00д.</v>
      </c>
      <c r="BV16" s="71">
        <f>SUM(Лист1!BX8:BX15)</f>
        <v>44</v>
      </c>
      <c r="BW16" s="71">
        <f>SUM(Лист1!BY8:BY15)</f>
        <v>0</v>
      </c>
      <c r="BX16" s="57"/>
      <c r="BY16" s="57"/>
      <c r="BZ16" s="66"/>
      <c r="CA16" s="58" t="str">
        <f>CONCATENATE(IF(CB16&lt;&gt;0,CONCATENATE(TEXT(CB16,"0,00"),"д."),""),IF(CC16&lt;&gt;0,CONCATENATE(" ",TEXT(CC16,"0,00"),"г."),""))</f>
        <v/>
      </c>
      <c r="CB16" s="71">
        <f>SUM(Лист1!CD8:CD15)</f>
        <v>0</v>
      </c>
      <c r="CC16" s="71">
        <f>SUM(Лист1!CE8:CE15)</f>
        <v>0</v>
      </c>
      <c r="CD16" s="57"/>
      <c r="CE16" s="57"/>
      <c r="CF16" s="88"/>
      <c r="CG16" s="98">
        <f>SUM(CG11:CG15)</f>
        <v>52695.91</v>
      </c>
      <c r="CH16" s="92" t="str">
        <f>CONCATENATE(IF(CI16&lt;&gt;0,CONCATENATE(TEXT(CI16,"0,00"),"д."),""),IF(CJ16&lt;&gt;0,CONCATENATE(" ",TEXT(CJ16,"0,00"),"г."),""))</f>
        <v/>
      </c>
      <c r="CI16" s="71">
        <f>SUM(Лист1!CK8:CK15)</f>
        <v>0</v>
      </c>
      <c r="CJ16" s="71">
        <f>SUM(Лист1!CL8:CL15)</f>
        <v>0</v>
      </c>
      <c r="CK16" s="57"/>
      <c r="CL16" s="57"/>
      <c r="CM16" s="66"/>
      <c r="CN16" s="112">
        <f t="shared" ref="CN16:CS16" si="0">SUM(CN11:CN15)</f>
        <v>332.04</v>
      </c>
      <c r="CO16" s="112">
        <f t="shared" si="0"/>
        <v>8000</v>
      </c>
      <c r="CP16" s="113">
        <f t="shared" si="0"/>
        <v>9485.2592000000004</v>
      </c>
      <c r="CQ16" s="112">
        <f t="shared" si="0"/>
        <v>790.43910000000005</v>
      </c>
      <c r="CR16" s="112">
        <f t="shared" si="0"/>
        <v>18607.738300000001</v>
      </c>
      <c r="CS16" s="114">
        <f t="shared" si="0"/>
        <v>34088.171699999999</v>
      </c>
    </row>
    <row r="17" spans="1:97" ht="12.75" customHeight="1" thickBot="1" x14ac:dyDescent="0.25">
      <c r="A17" s="29"/>
      <c r="B17" s="68"/>
      <c r="C17" s="68"/>
      <c r="D17" s="68"/>
      <c r="E17" s="69" t="str">
        <f>IF(OR(ISBLANK($A$1),E16=0),"",CONCATENATE(TEXT(E16/$B$1,"0,00")," ",$A$1))</f>
        <v/>
      </c>
      <c r="F17" s="69"/>
      <c r="G17" s="69"/>
      <c r="H17" s="69"/>
      <c r="I17" s="69"/>
      <c r="J17" s="69"/>
      <c r="K17" s="69" t="str">
        <f>IF(ISBLANK($A$1),"",CONCATENATE(TEXT(K16/$B$1,"0,00")," ",$A$1))</f>
        <v/>
      </c>
      <c r="L17" s="69" t="str">
        <f>IF(OR(ISBLANK($A$1),L16=0),"",CONCATENATE(TEXT(L16/$B$1,"0,00")," ",$A$1))</f>
        <v/>
      </c>
      <c r="M17" s="69"/>
      <c r="N17" s="69"/>
      <c r="O17" s="69"/>
      <c r="P17" s="69"/>
      <c r="Q17" s="69"/>
      <c r="R17" s="69" t="str">
        <f>IF(ISBLANK($A$1),"",CONCATENATE(TEXT(R16/$B$1,"0,00")," ",$A$1))</f>
        <v/>
      </c>
      <c r="S17" s="69" t="s">
        <v>118</v>
      </c>
      <c r="T17" s="69"/>
      <c r="U17" s="69"/>
      <c r="V17" s="69"/>
      <c r="W17" s="69"/>
      <c r="X17" s="69"/>
      <c r="Y17" s="69" t="str">
        <f>IF(ISBLANK($A$1),"",CONCATENATE(TEXT(Y16/$B$1,"0,00")," ",$A$1))</f>
        <v/>
      </c>
      <c r="Z17" s="69"/>
      <c r="AA17" s="69"/>
      <c r="AB17" s="69"/>
      <c r="AC17" s="69"/>
      <c r="AD17" s="69"/>
      <c r="AE17" s="69" t="str">
        <f>IF(ISBLANK($A$1),"",CONCATENATE(TEXT(AE16/$B$1,"0,00")," ",$A$1))</f>
        <v/>
      </c>
      <c r="AF17" s="69" t="str">
        <f>IF(OR(ISBLANK($A$1),AF16=0),"",CONCATENATE(TEXT(AF16/$B$1,"0,00")," ",$A$1))</f>
        <v/>
      </c>
      <c r="AG17" s="69"/>
      <c r="AH17" s="69"/>
      <c r="AI17" s="69"/>
      <c r="AJ17" s="69"/>
      <c r="AK17" s="69"/>
      <c r="AL17" s="69" t="str">
        <f>IF(ISBLANK($A$1),"",CONCATENATE(TEXT(AL16/$B$1,"0,00")," ",$A$1))</f>
        <v/>
      </c>
      <c r="AM17" s="69"/>
      <c r="AN17" s="69"/>
      <c r="AO17" s="69"/>
      <c r="AP17" s="69"/>
      <c r="AQ17" s="69"/>
      <c r="AR17" s="69" t="str">
        <f>IF(ISBLANK($A$1),"",CONCATENATE(TEXT(AR16/$B$1,"0,00")," ",$A$1))</f>
        <v/>
      </c>
      <c r="AS17" s="69" t="str">
        <f>IF(OR(ISBLANK($A$1),AS16=0),"",CONCATENATE(TEXT(AS16/$B$1,"0,00")," ",$A$1))</f>
        <v/>
      </c>
      <c r="AT17" s="69"/>
      <c r="AU17" s="69"/>
      <c r="AV17" s="69"/>
      <c r="AW17" s="69"/>
      <c r="AX17" s="69"/>
      <c r="AY17" s="69" t="str">
        <f>IF(ISBLANK($A$1),"",CONCATENATE(TEXT(AY16/$B$1,"0,00")," ",$A$1))</f>
        <v/>
      </c>
      <c r="AZ17" s="69" t="str">
        <f>IF(OR(ISBLANK($A$1),AZ16=0),"",CONCATENATE(TEXT(AZ16/$B$1,"0,00")," ",$A$1))</f>
        <v/>
      </c>
      <c r="BA17" s="69"/>
      <c r="BB17" s="69"/>
      <c r="BC17" s="69"/>
      <c r="BD17" s="69"/>
      <c r="BE17" s="69"/>
      <c r="BF17" s="69" t="str">
        <f>IF(ISBLANK($A$1),"",CONCATENATE(TEXT(BF16/$B$1,"0,00")," ",$A$1))</f>
        <v/>
      </c>
      <c r="BG17" s="69"/>
      <c r="BH17" s="69"/>
      <c r="BI17" s="69"/>
      <c r="BJ17" s="69"/>
      <c r="BK17" s="69"/>
      <c r="BL17" s="69" t="str">
        <f>IF(ISBLANK($A$1),"",CONCATENATE(TEXT(BL16/$B$1,"0,00")," ",$A$1))</f>
        <v/>
      </c>
      <c r="BM17" s="69" t="str">
        <f>IF(OR(ISBLANK($A$1),BM16=0),"",CONCATENATE(TEXT(BM16/$B$1,"0,00")," ",$A$1))</f>
        <v/>
      </c>
      <c r="BN17" s="69"/>
      <c r="BO17" s="69"/>
      <c r="BP17" s="69"/>
      <c r="BQ17" s="69"/>
      <c r="BR17" s="69"/>
      <c r="BS17" s="69" t="str">
        <f>IF(ISBLANK($A$1),"",CONCATENATE(TEXT(BS16/$B$1,"0,00")," ",$A$1))</f>
        <v/>
      </c>
      <c r="BT17" s="69" t="str">
        <f>IF(OR(ISBLANK($A$1),BT16=0),"",CONCATENATE(TEXT(BT16/$B$1,"0,00")," ",$A$1))</f>
        <v/>
      </c>
      <c r="BU17" s="69"/>
      <c r="BV17" s="69"/>
      <c r="BW17" s="69"/>
      <c r="BX17" s="69"/>
      <c r="BY17" s="69"/>
      <c r="BZ17" s="69" t="str">
        <f>IF(ISBLANK($A$1),"",CONCATENATE(TEXT(BZ16/$B$1,"0,00")," ",$A$1))</f>
        <v/>
      </c>
      <c r="CA17" s="69"/>
      <c r="CB17" s="69"/>
      <c r="CC17" s="69"/>
      <c r="CD17" s="69"/>
      <c r="CE17" s="69"/>
      <c r="CF17" s="89" t="str">
        <f>IF(ISBLANK($A$1),"",CONCATENATE(TEXT(CF16/$B$1,"0,00")," ",$A$1))</f>
        <v/>
      </c>
      <c r="CG17" s="99" t="str">
        <f>IF(OR(ISBLANK($A$1),CG16=0),"",CONCATENATE(TEXT(CG16/$B$1,"0,00")," ",$A$1))</f>
        <v/>
      </c>
      <c r="CH17" s="93"/>
      <c r="CI17" s="69"/>
      <c r="CJ17" s="69"/>
      <c r="CK17" s="69"/>
      <c r="CL17" s="69"/>
      <c r="CM17" s="69" t="str">
        <f>IF(ISBLANK($A$1),"",CONCATENATE(TEXT(CM16/$B$1,"0,00")," ",$A$1))</f>
        <v/>
      </c>
      <c r="CN17" s="115"/>
      <c r="CO17" s="115"/>
      <c r="CP17" s="116"/>
      <c r="CQ17" s="115"/>
      <c r="CR17" s="115"/>
      <c r="CS17" s="117"/>
    </row>
    <row r="18" spans="1:97" ht="12.75" hidden="1" customHeight="1" x14ac:dyDescent="0.2">
      <c r="A18" s="19"/>
      <c r="B18" s="8"/>
      <c r="C18" s="8"/>
      <c r="D18" s="8"/>
      <c r="E18" s="20"/>
      <c r="F18" s="20" t="s">
        <v>178</v>
      </c>
      <c r="G18" s="20"/>
      <c r="H18" s="20"/>
      <c r="I18" s="20"/>
      <c r="J18" s="20"/>
      <c r="K18" s="8"/>
      <c r="L18" s="20"/>
      <c r="M18" s="20" t="s">
        <v>178</v>
      </c>
      <c r="N18" s="20"/>
      <c r="O18" s="20"/>
      <c r="P18" s="20"/>
      <c r="Q18" s="20"/>
      <c r="R18" s="8"/>
      <c r="S18" s="20"/>
      <c r="T18" s="20" t="s">
        <v>178</v>
      </c>
      <c r="U18" s="20"/>
      <c r="V18" s="20"/>
      <c r="W18" s="20"/>
      <c r="X18" s="20"/>
      <c r="Y18" s="8"/>
      <c r="Z18" s="20" t="s">
        <v>178</v>
      </c>
      <c r="AA18" s="20"/>
      <c r="AB18" s="20"/>
      <c r="AC18" s="20"/>
      <c r="AD18" s="20"/>
      <c r="AE18" s="8"/>
      <c r="AF18" s="20"/>
      <c r="AG18" s="20" t="s">
        <v>178</v>
      </c>
      <c r="AH18" s="20"/>
      <c r="AI18" s="20"/>
      <c r="AJ18" s="20"/>
      <c r="AK18" s="20"/>
      <c r="AL18" s="8"/>
      <c r="AM18" s="20" t="s">
        <v>178</v>
      </c>
      <c r="AN18" s="20"/>
      <c r="AO18" s="20"/>
      <c r="AP18" s="20"/>
      <c r="AQ18" s="20"/>
      <c r="AR18" s="8"/>
      <c r="AS18" s="20"/>
      <c r="AT18" s="20" t="s">
        <v>178</v>
      </c>
      <c r="AU18" s="20"/>
      <c r="AV18" s="20"/>
      <c r="AW18" s="20"/>
      <c r="AX18" s="20"/>
      <c r="AY18" s="8"/>
      <c r="AZ18" s="20"/>
      <c r="BA18" s="20" t="s">
        <v>178</v>
      </c>
      <c r="BB18" s="20"/>
      <c r="BC18" s="20"/>
      <c r="BD18" s="20"/>
      <c r="BE18" s="20"/>
      <c r="BF18" s="8"/>
      <c r="BG18" s="20" t="s">
        <v>178</v>
      </c>
      <c r="BH18" s="20"/>
      <c r="BI18" s="20"/>
      <c r="BJ18" s="20"/>
      <c r="BK18" s="20"/>
      <c r="BL18" s="8"/>
      <c r="BM18" s="20"/>
      <c r="BN18" s="20" t="s">
        <v>178</v>
      </c>
      <c r="BO18" s="20"/>
      <c r="BP18" s="20"/>
      <c r="BQ18" s="20"/>
      <c r="BR18" s="20"/>
      <c r="BS18" s="8"/>
      <c r="BT18" s="20"/>
      <c r="BU18" s="20" t="s">
        <v>178</v>
      </c>
      <c r="BV18" s="20"/>
      <c r="BW18" s="20"/>
      <c r="BX18" s="20"/>
      <c r="BY18" s="20"/>
      <c r="BZ18" s="8"/>
      <c r="CA18" s="20" t="s">
        <v>178</v>
      </c>
      <c r="CB18" s="20"/>
      <c r="CC18" s="20"/>
      <c r="CD18" s="20"/>
      <c r="CE18" s="20"/>
      <c r="CF18" s="8"/>
      <c r="CG18" s="20"/>
      <c r="CH18" s="20" t="s">
        <v>178</v>
      </c>
      <c r="CI18" s="20"/>
      <c r="CJ18" s="20"/>
      <c r="CK18" s="20"/>
      <c r="CL18" s="20"/>
      <c r="CM18" s="8"/>
      <c r="CN18" s="19"/>
      <c r="CO18" s="19"/>
    </row>
    <row r="19" spans="1:97" s="19" customFormat="1" x14ac:dyDescent="0.2">
      <c r="B19" s="8"/>
      <c r="C19" s="8"/>
      <c r="D19" s="8"/>
      <c r="E19" s="20"/>
      <c r="F19" s="20"/>
      <c r="G19" s="20"/>
      <c r="H19" s="20"/>
      <c r="I19" s="20"/>
      <c r="J19" s="20"/>
      <c r="K19" s="8"/>
      <c r="L19" s="8"/>
      <c r="M19" s="8"/>
      <c r="N19" s="8"/>
      <c r="O19" s="8"/>
    </row>
    <row r="20" spans="1:97" ht="12.75" customHeight="1" x14ac:dyDescent="0.2">
      <c r="A20" s="72" t="str">
        <f>CHAR(160)</f>
        <v> </v>
      </c>
      <c r="B20" s="73"/>
      <c r="C20" s="73"/>
      <c r="D20" s="73"/>
      <c r="E20" s="74"/>
      <c r="F20" s="74"/>
      <c r="G20" s="74"/>
      <c r="H20" s="74"/>
      <c r="I20" s="74"/>
      <c r="J20" s="74"/>
      <c r="K20" s="73"/>
      <c r="L20" s="73"/>
      <c r="M20" s="73"/>
      <c r="N20" s="73"/>
      <c r="O20" s="75"/>
      <c r="P20" s="76"/>
      <c r="Q20" s="76"/>
      <c r="R20" s="76"/>
    </row>
  </sheetData>
  <mergeCells count="2">
    <mergeCell ref="A4:B4"/>
    <mergeCell ref="A5:CG6"/>
  </mergeCells>
  <pageMargins left="0.39374999999999999" right="0.39374999999999999" top="0.78749999999999998" bottom="0.78749999999999998" header="0.51180555555555551" footer="0.51180555555555551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3"/>
  <sheetViews>
    <sheetView topLeftCell="A37" workbookViewId="0">
      <selection activeCell="E46" sqref="E46"/>
    </sheetView>
  </sheetViews>
  <sheetFormatPr defaultRowHeight="12.75" x14ac:dyDescent="0.2"/>
  <cols>
    <col min="1" max="1" width="3" style="1" customWidth="1"/>
    <col min="2" max="2" width="9.140625" style="1"/>
    <col min="3" max="3" width="3" style="1" customWidth="1"/>
    <col min="4" max="4" width="13.28515625" style="1" customWidth="1"/>
    <col min="5" max="5" width="88.140625" style="2" customWidth="1"/>
    <col min="6" max="6" width="25" style="1" customWidth="1"/>
    <col min="7" max="16384" width="9.140625" style="1"/>
  </cols>
  <sheetData>
    <row r="1" spans="1:256" x14ac:dyDescent="0.2">
      <c r="B1" s="1" t="s">
        <v>0</v>
      </c>
      <c r="D1" s="1" t="s">
        <v>1</v>
      </c>
      <c r="E1" s="2" t="s">
        <v>2</v>
      </c>
    </row>
    <row r="2" spans="1:256" x14ac:dyDescent="0.2">
      <c r="A2" s="3"/>
      <c r="B2" s="3" t="s">
        <v>0</v>
      </c>
      <c r="C2" s="3" t="s">
        <v>3</v>
      </c>
      <c r="D2" s="3" t="s">
        <v>4</v>
      </c>
      <c r="E2" s="4" t="s">
        <v>5</v>
      </c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x14ac:dyDescent="0.2">
      <c r="A3" s="3"/>
      <c r="B3" s="3" t="s">
        <v>0</v>
      </c>
      <c r="C3" s="3" t="s">
        <v>3</v>
      </c>
      <c r="D3" s="3" t="s">
        <v>6</v>
      </c>
      <c r="E3" s="4" t="s">
        <v>5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25.5" x14ac:dyDescent="0.2">
      <c r="A4" s="3"/>
      <c r="B4" s="3" t="s">
        <v>0</v>
      </c>
      <c r="C4" s="3" t="s">
        <v>7</v>
      </c>
      <c r="D4" s="3" t="s">
        <v>4</v>
      </c>
      <c r="E4" s="4" t="s">
        <v>8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5.5" x14ac:dyDescent="0.2">
      <c r="A5" s="3"/>
      <c r="B5" s="3" t="s">
        <v>0</v>
      </c>
      <c r="C5" s="3" t="s">
        <v>7</v>
      </c>
      <c r="D5" s="3" t="s">
        <v>6</v>
      </c>
      <c r="E5" s="4" t="s">
        <v>9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x14ac:dyDescent="0.2">
      <c r="A6" s="3"/>
      <c r="B6" s="3" t="s">
        <v>0</v>
      </c>
      <c r="C6" s="3"/>
      <c r="D6" s="3" t="s">
        <v>10</v>
      </c>
      <c r="E6" s="4" t="s">
        <v>11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25.5" x14ac:dyDescent="0.2">
      <c r="B7" s="1" t="s">
        <v>0</v>
      </c>
      <c r="D7" s="1" t="s">
        <v>12</v>
      </c>
      <c r="E7" s="2" t="s">
        <v>13</v>
      </c>
    </row>
    <row r="8" spans="1:256" x14ac:dyDescent="0.2">
      <c r="B8" s="1" t="s">
        <v>0</v>
      </c>
      <c r="C8" s="1" t="s">
        <v>3</v>
      </c>
      <c r="D8" s="1" t="s">
        <v>14</v>
      </c>
      <c r="E8" s="2" t="s">
        <v>5</v>
      </c>
    </row>
    <row r="9" spans="1:256" x14ac:dyDescent="0.2">
      <c r="B9" s="1" t="s">
        <v>0</v>
      </c>
      <c r="C9" s="1" t="s">
        <v>3</v>
      </c>
      <c r="D9" s="1" t="s">
        <v>15</v>
      </c>
      <c r="E9" s="2">
        <v>0</v>
      </c>
    </row>
    <row r="10" spans="1:256" x14ac:dyDescent="0.2">
      <c r="B10" s="1" t="s">
        <v>0</v>
      </c>
      <c r="C10" s="1" t="s">
        <v>3</v>
      </c>
      <c r="D10" s="1" t="s">
        <v>16</v>
      </c>
      <c r="E10" s="2">
        <v>0</v>
      </c>
    </row>
    <row r="11" spans="1:256" x14ac:dyDescent="0.2">
      <c r="B11" s="1" t="s">
        <v>0</v>
      </c>
      <c r="C11" s="1" t="s">
        <v>3</v>
      </c>
      <c r="D11" s="1" t="s">
        <v>17</v>
      </c>
      <c r="E11" s="2">
        <v>0</v>
      </c>
    </row>
    <row r="12" spans="1:256" x14ac:dyDescent="0.2">
      <c r="B12" s="1" t="s">
        <v>0</v>
      </c>
      <c r="C12" s="1" t="s">
        <v>3</v>
      </c>
      <c r="D12" s="1" t="s">
        <v>18</v>
      </c>
      <c r="E12" s="2" t="s">
        <v>5</v>
      </c>
    </row>
    <row r="13" spans="1:256" x14ac:dyDescent="0.2">
      <c r="B13" s="1" t="s">
        <v>0</v>
      </c>
      <c r="C13" s="1" t="s">
        <v>7</v>
      </c>
      <c r="D13" s="1" t="s">
        <v>18</v>
      </c>
      <c r="E13" s="2" t="s">
        <v>19</v>
      </c>
    </row>
    <row r="14" spans="1:256" x14ac:dyDescent="0.2">
      <c r="B14" s="1" t="s">
        <v>0</v>
      </c>
      <c r="C14" s="1" t="s">
        <v>3</v>
      </c>
      <c r="D14" s="1" t="s">
        <v>20</v>
      </c>
      <c r="E14" s="2">
        <v>1</v>
      </c>
    </row>
    <row r="15" spans="1:256" x14ac:dyDescent="0.2">
      <c r="B15" s="1" t="s">
        <v>0</v>
      </c>
      <c r="C15" s="1" t="s">
        <v>7</v>
      </c>
      <c r="D15" s="1" t="s">
        <v>20</v>
      </c>
      <c r="E15" s="2" t="s">
        <v>21</v>
      </c>
    </row>
    <row r="16" spans="1:256" x14ac:dyDescent="0.2">
      <c r="B16" s="1" t="s">
        <v>0</v>
      </c>
      <c r="D16" s="1" t="s">
        <v>22</v>
      </c>
      <c r="E16" s="1" t="s">
        <v>20</v>
      </c>
    </row>
    <row r="17" spans="2:5" x14ac:dyDescent="0.2">
      <c r="B17" s="1" t="s">
        <v>0</v>
      </c>
      <c r="D17" s="1" t="s">
        <v>23</v>
      </c>
      <c r="E17" s="2" t="s">
        <v>24</v>
      </c>
    </row>
    <row r="18" spans="2:5" x14ac:dyDescent="0.2">
      <c r="B18" s="1" t="s">
        <v>0</v>
      </c>
      <c r="C18" s="1" t="s">
        <v>3</v>
      </c>
      <c r="D18" s="1" t="s">
        <v>25</v>
      </c>
      <c r="E18" s="2">
        <v>0</v>
      </c>
    </row>
    <row r="19" spans="2:5" x14ac:dyDescent="0.2">
      <c r="B19" s="1" t="s">
        <v>0</v>
      </c>
      <c r="C19" s="1" t="s">
        <v>3</v>
      </c>
      <c r="D19" s="1" t="s">
        <v>26</v>
      </c>
      <c r="E19" s="2">
        <v>0</v>
      </c>
    </row>
    <row r="20" spans="2:5" x14ac:dyDescent="0.2">
      <c r="B20" s="1" t="s">
        <v>0</v>
      </c>
      <c r="C20" s="1" t="s">
        <v>3</v>
      </c>
      <c r="D20" s="1" t="s">
        <v>27</v>
      </c>
      <c r="E20" s="2">
        <v>0</v>
      </c>
    </row>
    <row r="21" spans="2:5" x14ac:dyDescent="0.2">
      <c r="B21" s="1" t="s">
        <v>0</v>
      </c>
      <c r="C21" s="1" t="s">
        <v>3</v>
      </c>
      <c r="D21" s="1" t="s">
        <v>28</v>
      </c>
      <c r="E21" s="2">
        <v>0</v>
      </c>
    </row>
    <row r="23" spans="2:5" ht="25.5" x14ac:dyDescent="0.2">
      <c r="B23" s="1" t="s">
        <v>29</v>
      </c>
      <c r="D23" s="1" t="s">
        <v>30</v>
      </c>
      <c r="E23" s="2" t="s">
        <v>31</v>
      </c>
    </row>
    <row r="25" spans="2:5" x14ac:dyDescent="0.2">
      <c r="B25" s="1" t="s">
        <v>32</v>
      </c>
      <c r="C25" s="1" t="s">
        <v>7</v>
      </c>
      <c r="D25" s="1" t="s">
        <v>15</v>
      </c>
      <c r="E25" s="2" t="s">
        <v>33</v>
      </c>
    </row>
    <row r="26" spans="2:5" x14ac:dyDescent="0.2">
      <c r="B26" s="1" t="s">
        <v>32</v>
      </c>
      <c r="C26" s="1" t="s">
        <v>7</v>
      </c>
      <c r="D26" s="1" t="s">
        <v>16</v>
      </c>
      <c r="E26" s="2" t="s">
        <v>34</v>
      </c>
    </row>
    <row r="27" spans="2:5" x14ac:dyDescent="0.2">
      <c r="B27" s="1" t="s">
        <v>32</v>
      </c>
      <c r="C27" s="1" t="s">
        <v>7</v>
      </c>
      <c r="D27" s="1" t="s">
        <v>16</v>
      </c>
      <c r="E27" s="2" t="s">
        <v>35</v>
      </c>
    </row>
    <row r="28" spans="2:5" x14ac:dyDescent="0.2">
      <c r="B28" s="1" t="s">
        <v>32</v>
      </c>
      <c r="C28" s="1" t="s">
        <v>7</v>
      </c>
      <c r="D28" s="1" t="s">
        <v>16</v>
      </c>
      <c r="E28" s="2" t="s">
        <v>36</v>
      </c>
    </row>
    <row r="29" spans="2:5" x14ac:dyDescent="0.2">
      <c r="B29" s="1" t="s">
        <v>32</v>
      </c>
      <c r="C29" s="1" t="s">
        <v>7</v>
      </c>
      <c r="D29" s="1" t="s">
        <v>17</v>
      </c>
      <c r="E29" s="2" t="s">
        <v>37</v>
      </c>
    </row>
    <row r="30" spans="2:5" x14ac:dyDescent="0.2">
      <c r="B30" s="1" t="s">
        <v>32</v>
      </c>
      <c r="C30" s="1" t="s">
        <v>7</v>
      </c>
      <c r="D30" s="1" t="s">
        <v>25</v>
      </c>
      <c r="E30" s="2" t="s">
        <v>38</v>
      </c>
    </row>
    <row r="31" spans="2:5" x14ac:dyDescent="0.2">
      <c r="B31" s="1" t="s">
        <v>32</v>
      </c>
      <c r="C31" s="1" t="s">
        <v>7</v>
      </c>
      <c r="D31" s="1" t="s">
        <v>26</v>
      </c>
      <c r="E31" s="2" t="s">
        <v>39</v>
      </c>
    </row>
    <row r="32" spans="2:5" x14ac:dyDescent="0.2">
      <c r="B32" s="1" t="s">
        <v>32</v>
      </c>
      <c r="C32" s="1" t="s">
        <v>7</v>
      </c>
      <c r="D32" s="1" t="s">
        <v>27</v>
      </c>
      <c r="E32" s="2" t="s">
        <v>40</v>
      </c>
    </row>
    <row r="33" spans="2:6" x14ac:dyDescent="0.2">
      <c r="B33" s="1" t="s">
        <v>32</v>
      </c>
      <c r="C33" s="1" t="s">
        <v>7</v>
      </c>
      <c r="D33" s="1" t="s">
        <v>28</v>
      </c>
      <c r="E33" s="2" t="s">
        <v>41</v>
      </c>
    </row>
    <row r="34" spans="2:6" x14ac:dyDescent="0.2">
      <c r="B34" s="1" t="s">
        <v>32</v>
      </c>
      <c r="C34" s="1" t="s">
        <v>7</v>
      </c>
      <c r="D34" s="1" t="s">
        <v>42</v>
      </c>
      <c r="E34" s="1" t="s">
        <v>43</v>
      </c>
    </row>
    <row r="35" spans="2:6" x14ac:dyDescent="0.2">
      <c r="B35" s="1" t="s">
        <v>32</v>
      </c>
      <c r="C35" s="1" t="s">
        <v>7</v>
      </c>
      <c r="D35" s="1" t="s">
        <v>44</v>
      </c>
      <c r="E35" s="1" t="s">
        <v>45</v>
      </c>
    </row>
    <row r="36" spans="2:6" x14ac:dyDescent="0.2">
      <c r="B36" s="1" t="s">
        <v>32</v>
      </c>
      <c r="C36" s="1" t="s">
        <v>7</v>
      </c>
      <c r="D36" s="1" t="s">
        <v>14</v>
      </c>
      <c r="E36" s="2" t="s">
        <v>46</v>
      </c>
    </row>
    <row r="37" spans="2:6" x14ac:dyDescent="0.2">
      <c r="B37" s="1" t="s">
        <v>32</v>
      </c>
      <c r="D37" s="1" t="s">
        <v>47</v>
      </c>
      <c r="E37" s="2" t="s">
        <v>48</v>
      </c>
    </row>
    <row r="38" spans="2:6" x14ac:dyDescent="0.2">
      <c r="B38" s="1" t="s">
        <v>32</v>
      </c>
      <c r="D38" s="1" t="s">
        <v>49</v>
      </c>
      <c r="E38" s="2" t="s">
        <v>50</v>
      </c>
    </row>
    <row r="39" spans="2:6" x14ac:dyDescent="0.2">
      <c r="B39" s="1" t="s">
        <v>32</v>
      </c>
      <c r="C39" s="1" t="s">
        <v>51</v>
      </c>
      <c r="D39" s="1" t="s">
        <v>52</v>
      </c>
      <c r="E39" s="2" t="s">
        <v>53</v>
      </c>
      <c r="F39" s="5" t="s">
        <v>54</v>
      </c>
    </row>
    <row r="40" spans="2:6" ht="25.5" x14ac:dyDescent="0.2">
      <c r="B40" s="1" t="s">
        <v>32</v>
      </c>
      <c r="C40" s="1" t="s">
        <v>51</v>
      </c>
      <c r="D40" s="1" t="s">
        <v>55</v>
      </c>
      <c r="E40" s="2" t="s">
        <v>56</v>
      </c>
      <c r="F40" s="5" t="s">
        <v>54</v>
      </c>
    </row>
    <row r="41" spans="2:6" x14ac:dyDescent="0.2">
      <c r="B41" s="1" t="s">
        <v>32</v>
      </c>
      <c r="C41" s="1" t="s">
        <v>51</v>
      </c>
      <c r="D41" s="1" t="s">
        <v>57</v>
      </c>
      <c r="E41" s="2" t="s">
        <v>53</v>
      </c>
      <c r="F41" s="5" t="s">
        <v>54</v>
      </c>
    </row>
    <row r="42" spans="2:6" x14ac:dyDescent="0.2">
      <c r="B42" s="1" t="s">
        <v>32</v>
      </c>
      <c r="C42" s="1" t="s">
        <v>7</v>
      </c>
      <c r="D42" s="1" t="s">
        <v>58</v>
      </c>
      <c r="E42" s="2" t="s">
        <v>166</v>
      </c>
      <c r="F42" s="5"/>
    </row>
    <row r="43" spans="2:6" ht="25.5" x14ac:dyDescent="0.2">
      <c r="B43" s="1" t="s">
        <v>32</v>
      </c>
      <c r="C43" s="1" t="s">
        <v>7</v>
      </c>
      <c r="D43" s="1" t="s">
        <v>59</v>
      </c>
      <c r="E43" s="2" t="s">
        <v>168</v>
      </c>
      <c r="F43" s="5"/>
    </row>
    <row r="44" spans="2:6" x14ac:dyDescent="0.2">
      <c r="B44" s="1" t="s">
        <v>32</v>
      </c>
      <c r="C44" s="1" t="s">
        <v>51</v>
      </c>
      <c r="D44" s="1" t="s">
        <v>60</v>
      </c>
      <c r="E44" s="2" t="s">
        <v>58</v>
      </c>
      <c r="F44" s="5" t="s">
        <v>54</v>
      </c>
    </row>
    <row r="45" spans="2:6" x14ac:dyDescent="0.2">
      <c r="B45" s="1" t="s">
        <v>32</v>
      </c>
      <c r="C45" s="1" t="s">
        <v>51</v>
      </c>
      <c r="D45" s="1" t="s">
        <v>61</v>
      </c>
      <c r="E45" s="2" t="s">
        <v>167</v>
      </c>
      <c r="F45" s="5" t="s">
        <v>54</v>
      </c>
    </row>
    <row r="46" spans="2:6" ht="89.25" x14ac:dyDescent="0.2">
      <c r="B46" s="1" t="s">
        <v>32</v>
      </c>
      <c r="C46" s="1" t="s">
        <v>51</v>
      </c>
      <c r="D46" s="1" t="s">
        <v>62</v>
      </c>
      <c r="E46" s="2" t="s">
        <v>169</v>
      </c>
      <c r="F46" s="5" t="s">
        <v>54</v>
      </c>
    </row>
    <row r="47" spans="2:6" x14ac:dyDescent="0.2">
      <c r="B47" s="1" t="s">
        <v>32</v>
      </c>
      <c r="D47" s="1" t="s">
        <v>63</v>
      </c>
      <c r="E47" s="1" t="s">
        <v>64</v>
      </c>
    </row>
    <row r="48" spans="2:6" ht="25.5" x14ac:dyDescent="0.2">
      <c r="B48" s="1" t="s">
        <v>32</v>
      </c>
      <c r="D48" s="1" t="s">
        <v>65</v>
      </c>
      <c r="E48" s="2" t="s">
        <v>66</v>
      </c>
    </row>
    <row r="49" spans="2:5" x14ac:dyDescent="0.2">
      <c r="B49" s="1" t="s">
        <v>32</v>
      </c>
      <c r="D49" s="1" t="s">
        <v>67</v>
      </c>
      <c r="E49" s="1" t="s">
        <v>68</v>
      </c>
    </row>
    <row r="50" spans="2:5" ht="25.5" x14ac:dyDescent="0.2">
      <c r="B50" s="1" t="s">
        <v>32</v>
      </c>
      <c r="D50" s="1" t="s">
        <v>69</v>
      </c>
      <c r="E50" s="2" t="s">
        <v>70</v>
      </c>
    </row>
    <row r="52" spans="2:5" ht="25.5" x14ac:dyDescent="0.2">
      <c r="B52" s="1" t="s">
        <v>71</v>
      </c>
      <c r="D52" s="1" t="s">
        <v>72</v>
      </c>
      <c r="E52" s="2" t="s">
        <v>73</v>
      </c>
    </row>
    <row r="53" spans="2:5" x14ac:dyDescent="0.2">
      <c r="B53" s="1" t="s">
        <v>71</v>
      </c>
      <c r="C53" s="1" t="s">
        <v>3</v>
      </c>
      <c r="D53" s="1" t="s">
        <v>25</v>
      </c>
      <c r="E53" s="2">
        <v>0</v>
      </c>
    </row>
    <row r="54" spans="2:5" x14ac:dyDescent="0.2">
      <c r="B54" s="1" t="s">
        <v>71</v>
      </c>
      <c r="C54" s="1" t="s">
        <v>3</v>
      </c>
      <c r="D54" s="1" t="s">
        <v>26</v>
      </c>
      <c r="E54" s="2">
        <v>0</v>
      </c>
    </row>
    <row r="56" spans="2:5" x14ac:dyDescent="0.2">
      <c r="B56" s="1" t="s">
        <v>74</v>
      </c>
      <c r="D56" s="1" t="s">
        <v>75</v>
      </c>
      <c r="E56" s="2" t="s">
        <v>76</v>
      </c>
    </row>
    <row r="57" spans="2:5" x14ac:dyDescent="0.2">
      <c r="B57" s="1" t="s">
        <v>74</v>
      </c>
      <c r="C57" s="1" t="s">
        <v>3</v>
      </c>
      <c r="D57" s="1" t="s">
        <v>27</v>
      </c>
      <c r="E57" s="2">
        <v>0</v>
      </c>
    </row>
    <row r="58" spans="2:5" x14ac:dyDescent="0.2">
      <c r="B58" s="1" t="s">
        <v>74</v>
      </c>
      <c r="C58" s="1" t="s">
        <v>3</v>
      </c>
      <c r="D58" s="1" t="s">
        <v>28</v>
      </c>
      <c r="E58" s="2">
        <v>0</v>
      </c>
    </row>
    <row r="60" spans="2:5" x14ac:dyDescent="0.2">
      <c r="B60" s="1" t="s">
        <v>77</v>
      </c>
      <c r="D60" s="1" t="s">
        <v>78</v>
      </c>
      <c r="E60" s="2" t="s">
        <v>5</v>
      </c>
    </row>
    <row r="61" spans="2:5" x14ac:dyDescent="0.2">
      <c r="B61" s="1" t="s">
        <v>77</v>
      </c>
      <c r="C61" s="1" t="s">
        <v>7</v>
      </c>
      <c r="D61" s="1" t="s">
        <v>14</v>
      </c>
      <c r="E61" s="2" t="s">
        <v>5</v>
      </c>
    </row>
    <row r="62" spans="2:5" x14ac:dyDescent="0.2">
      <c r="B62" s="1" t="s">
        <v>77</v>
      </c>
      <c r="C62" s="1" t="s">
        <v>79</v>
      </c>
      <c r="D62" s="1" t="s">
        <v>80</v>
      </c>
      <c r="E62" s="2" t="s">
        <v>81</v>
      </c>
    </row>
    <row r="63" spans="2:5" x14ac:dyDescent="0.2">
      <c r="B63" s="1" t="s">
        <v>77</v>
      </c>
      <c r="C63" s="1" t="s">
        <v>79</v>
      </c>
      <c r="D63" s="1" t="s">
        <v>82</v>
      </c>
      <c r="E63" s="2" t="s">
        <v>83</v>
      </c>
    </row>
    <row r="64" spans="2:5" x14ac:dyDescent="0.2">
      <c r="B64" s="1" t="s">
        <v>77</v>
      </c>
      <c r="C64" s="1" t="s">
        <v>79</v>
      </c>
      <c r="D64" s="1" t="s">
        <v>84</v>
      </c>
      <c r="E64" s="2" t="s">
        <v>85</v>
      </c>
    </row>
    <row r="65" spans="2:5" x14ac:dyDescent="0.2">
      <c r="B65" s="1" t="s">
        <v>77</v>
      </c>
      <c r="D65" s="1" t="s">
        <v>86</v>
      </c>
      <c r="E65" s="1" t="s">
        <v>25</v>
      </c>
    </row>
    <row r="66" spans="2:5" x14ac:dyDescent="0.2">
      <c r="B66" s="1" t="s">
        <v>77</v>
      </c>
      <c r="D66" s="1" t="s">
        <v>87</v>
      </c>
      <c r="E66" s="1" t="s">
        <v>26</v>
      </c>
    </row>
    <row r="68" spans="2:5" x14ac:dyDescent="0.2">
      <c r="B68" s="1" t="s">
        <v>88</v>
      </c>
      <c r="D68" s="1" t="s">
        <v>89</v>
      </c>
      <c r="E68" s="2" t="s">
        <v>5</v>
      </c>
    </row>
    <row r="69" spans="2:5" x14ac:dyDescent="0.2">
      <c r="B69" s="1" t="s">
        <v>88</v>
      </c>
      <c r="C69" s="1" t="s">
        <v>79</v>
      </c>
      <c r="D69" s="1" t="s">
        <v>90</v>
      </c>
      <c r="E69" s="2" t="s">
        <v>81</v>
      </c>
    </row>
    <row r="70" spans="2:5" x14ac:dyDescent="0.2">
      <c r="B70" s="1" t="s">
        <v>88</v>
      </c>
      <c r="C70" s="1" t="s">
        <v>79</v>
      </c>
      <c r="D70" s="1" t="s">
        <v>91</v>
      </c>
      <c r="E70" s="2" t="s">
        <v>83</v>
      </c>
    </row>
    <row r="71" spans="2:5" x14ac:dyDescent="0.2">
      <c r="B71" s="1" t="s">
        <v>88</v>
      </c>
      <c r="C71" s="1" t="s">
        <v>79</v>
      </c>
      <c r="D71" s="1" t="s">
        <v>92</v>
      </c>
      <c r="E71" s="2" t="s">
        <v>85</v>
      </c>
    </row>
    <row r="72" spans="2:5" x14ac:dyDescent="0.2">
      <c r="B72" s="1" t="s">
        <v>88</v>
      </c>
      <c r="D72" s="1" t="s">
        <v>93</v>
      </c>
      <c r="E72" s="2" t="s">
        <v>27</v>
      </c>
    </row>
    <row r="73" spans="2:5" x14ac:dyDescent="0.2">
      <c r="B73" s="1" t="s">
        <v>88</v>
      </c>
      <c r="D73" s="1" t="s">
        <v>94</v>
      </c>
      <c r="E73" s="2" t="s">
        <v>28</v>
      </c>
    </row>
    <row r="75" spans="2:5" x14ac:dyDescent="0.2">
      <c r="B75" s="1" t="s">
        <v>95</v>
      </c>
      <c r="D75" s="1" t="s">
        <v>96</v>
      </c>
      <c r="E75" s="2" t="s">
        <v>5</v>
      </c>
    </row>
    <row r="76" spans="2:5" x14ac:dyDescent="0.2">
      <c r="B76" s="1" t="s">
        <v>95</v>
      </c>
      <c r="C76" s="1" t="s">
        <v>79</v>
      </c>
      <c r="D76" s="1" t="s">
        <v>97</v>
      </c>
      <c r="E76" s="2" t="s">
        <v>81</v>
      </c>
    </row>
    <row r="77" spans="2:5" x14ac:dyDescent="0.2">
      <c r="B77" s="1" t="s">
        <v>95</v>
      </c>
      <c r="C77" s="1" t="s">
        <v>79</v>
      </c>
      <c r="D77" s="1" t="s">
        <v>98</v>
      </c>
      <c r="E77" s="2" t="s">
        <v>83</v>
      </c>
    </row>
    <row r="78" spans="2:5" x14ac:dyDescent="0.2">
      <c r="B78" s="1" t="s">
        <v>95</v>
      </c>
      <c r="C78" s="1" t="s">
        <v>79</v>
      </c>
      <c r="D78" s="1" t="s">
        <v>99</v>
      </c>
      <c r="E78" s="2" t="s">
        <v>85</v>
      </c>
    </row>
    <row r="79" spans="2:5" x14ac:dyDescent="0.2">
      <c r="B79" s="1" t="s">
        <v>95</v>
      </c>
      <c r="D79" s="1" t="s">
        <v>100</v>
      </c>
      <c r="E79" s="2" t="s">
        <v>42</v>
      </c>
    </row>
    <row r="80" spans="2:5" x14ac:dyDescent="0.2">
      <c r="B80" s="1" t="s">
        <v>95</v>
      </c>
      <c r="D80" s="1" t="s">
        <v>101</v>
      </c>
      <c r="E80" s="2" t="s">
        <v>44</v>
      </c>
    </row>
    <row r="81" spans="1:5" x14ac:dyDescent="0.2">
      <c r="B81" s="1" t="s">
        <v>95</v>
      </c>
      <c r="D81" s="1" t="s">
        <v>102</v>
      </c>
      <c r="E81" s="2" t="s">
        <v>103</v>
      </c>
    </row>
    <row r="83" spans="1:5" x14ac:dyDescent="0.2">
      <c r="A83"/>
      <c r="B83" t="s">
        <v>104</v>
      </c>
      <c r="C83" t="s">
        <v>105</v>
      </c>
      <c r="D83" t="s">
        <v>106</v>
      </c>
      <c r="E83" s="4" t="s">
        <v>107</v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activeCell="D9" sqref="D9"/>
    </sheetView>
  </sheetViews>
  <sheetFormatPr defaultRowHeight="12.75" x14ac:dyDescent="0.2"/>
  <cols>
    <col min="1" max="1" width="5.85546875" style="3" customWidth="1"/>
    <col min="2" max="2" width="40.7109375" style="6" customWidth="1"/>
    <col min="3" max="8" width="12.7109375" style="7" customWidth="1"/>
    <col min="9" max="9" width="9.140625" style="8"/>
    <col min="10" max="11" width="12.7109375" style="6" customWidth="1"/>
    <col min="12" max="12" width="13.140625" style="6" customWidth="1"/>
    <col min="13" max="13" width="9.140625" style="6"/>
    <col min="14" max="15" width="9.140625" style="3"/>
    <col min="16" max="16" width="8.5703125" style="3" customWidth="1"/>
    <col min="17" max="16384" width="9.140625" style="3"/>
  </cols>
  <sheetData>
    <row r="1" spans="1:14" s="11" customFormat="1" x14ac:dyDescent="0.2">
      <c r="A1" s="9"/>
      <c r="B1" s="10"/>
      <c r="I1" s="12"/>
      <c r="J1" s="12"/>
      <c r="K1" s="12"/>
      <c r="L1" s="12"/>
      <c r="M1" s="12"/>
      <c r="N1" s="12"/>
    </row>
    <row r="2" spans="1:14" s="16" customFormat="1" ht="18.75" x14ac:dyDescent="0.2">
      <c r="A2" s="13" t="s">
        <v>108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11" customFormat="1" x14ac:dyDescent="0.2">
      <c r="A3" s="17" t="s">
        <v>109</v>
      </c>
      <c r="B3" s="18"/>
      <c r="I3" s="17"/>
      <c r="J3" s="17"/>
      <c r="K3" s="17"/>
      <c r="L3" s="17"/>
      <c r="M3" s="17"/>
      <c r="N3" s="17"/>
    </row>
    <row r="4" spans="1:14" s="11" customFormat="1" x14ac:dyDescent="0.2">
      <c r="A4" s="17" t="s">
        <v>110</v>
      </c>
      <c r="B4" s="17"/>
      <c r="I4" s="17"/>
      <c r="J4" s="17"/>
      <c r="K4" s="17"/>
      <c r="L4" s="17"/>
      <c r="M4" s="17"/>
      <c r="N4" s="17"/>
    </row>
    <row r="5" spans="1:14" s="16" customFormat="1" x14ac:dyDescent="0.2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4" s="19" customFormat="1" x14ac:dyDescent="0.2">
      <c r="B6" s="8"/>
      <c r="C6" s="20"/>
      <c r="D6" s="20"/>
      <c r="E6" s="20"/>
      <c r="F6" s="20"/>
      <c r="G6" s="20"/>
      <c r="H6" s="20"/>
      <c r="I6" s="8"/>
      <c r="J6" s="8"/>
      <c r="K6" s="8"/>
      <c r="L6" s="8"/>
      <c r="M6" s="8"/>
    </row>
    <row r="7" spans="1:14" s="19" customFormat="1" ht="26.65" customHeight="1" x14ac:dyDescent="0.2">
      <c r="A7" s="21" t="s">
        <v>111</v>
      </c>
      <c r="B7" s="22" t="s">
        <v>112</v>
      </c>
      <c r="C7" s="23"/>
      <c r="D7" s="24"/>
      <c r="E7" s="25"/>
      <c r="F7" s="26"/>
      <c r="G7" s="26"/>
      <c r="H7" s="26"/>
      <c r="I7" s="27"/>
      <c r="J7" s="22" t="s">
        <v>113</v>
      </c>
      <c r="K7" s="22" t="s">
        <v>114</v>
      </c>
      <c r="L7" s="28" t="s">
        <v>115</v>
      </c>
      <c r="M7" s="8"/>
    </row>
    <row r="8" spans="1:14" s="19" customFormat="1" ht="13.9" customHeight="1" x14ac:dyDescent="0.2">
      <c r="A8" s="29"/>
      <c r="B8" s="30"/>
      <c r="C8" s="30" t="s">
        <v>116</v>
      </c>
      <c r="D8" s="30" t="s">
        <v>117</v>
      </c>
      <c r="E8" s="31"/>
      <c r="F8" s="32"/>
      <c r="G8" s="32"/>
      <c r="H8" s="32"/>
      <c r="I8" s="33"/>
      <c r="J8" s="30"/>
      <c r="K8" s="30"/>
      <c r="L8" s="34"/>
      <c r="M8" s="8"/>
    </row>
    <row r="9" spans="1:14" s="19" customFormat="1" x14ac:dyDescent="0.2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8"/>
    </row>
    <row r="10" spans="1:14" s="19" customFormat="1" ht="15.75" customHeight="1" x14ac:dyDescent="0.2">
      <c r="A10" s="36"/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/>
      <c r="M10" s="8"/>
    </row>
    <row r="11" spans="1:14" s="19" customFormat="1" x14ac:dyDescent="0.2">
      <c r="A11" s="3"/>
      <c r="B11" s="6"/>
      <c r="C11" s="7"/>
      <c r="D11" s="7"/>
      <c r="E11" s="7"/>
      <c r="F11" s="7"/>
      <c r="G11" s="7"/>
      <c r="H11" s="7"/>
      <c r="I11" s="8"/>
      <c r="J11" s="6"/>
      <c r="K11" s="6"/>
      <c r="L11" s="6"/>
      <c r="M11" s="6"/>
    </row>
    <row r="12" spans="1:14" ht="15.75" customHeight="1" x14ac:dyDescent="0.2">
      <c r="A12" s="40"/>
      <c r="B12" s="41"/>
      <c r="C12" s="42"/>
      <c r="D12" s="42"/>
      <c r="E12" s="42"/>
      <c r="F12" s="42"/>
      <c r="G12" s="42"/>
      <c r="H12" s="42"/>
      <c r="I12" s="42"/>
      <c r="J12" s="42"/>
      <c r="K12" s="42"/>
      <c r="L12" s="43"/>
    </row>
    <row r="14" spans="1:14" s="49" customFormat="1" x14ac:dyDescent="0.2">
      <c r="A14" s="44"/>
      <c r="B14" s="45"/>
      <c r="C14" s="46"/>
      <c r="D14" s="47"/>
      <c r="E14" s="47"/>
      <c r="F14" s="47"/>
      <c r="G14" s="47"/>
      <c r="H14" s="47"/>
      <c r="I14" s="46"/>
      <c r="J14" s="46"/>
      <c r="K14" s="46"/>
      <c r="L14" s="48"/>
      <c r="M14" s="8"/>
    </row>
    <row r="15" spans="1:14" s="19" customFormat="1" hidden="1" x14ac:dyDescent="0.2">
      <c r="A15" s="50"/>
      <c r="B15" s="51"/>
      <c r="C15" s="52"/>
      <c r="D15" s="52"/>
      <c r="E15" s="52"/>
      <c r="F15" s="52"/>
      <c r="G15" s="52"/>
      <c r="H15" s="52"/>
      <c r="I15" s="52"/>
      <c r="J15" s="53"/>
      <c r="K15" s="53"/>
      <c r="L15" s="54"/>
      <c r="M15" s="8"/>
    </row>
    <row r="16" spans="1:14" s="19" customFormat="1" x14ac:dyDescent="0.2">
      <c r="B16" s="8"/>
      <c r="C16" s="20"/>
      <c r="D16" s="20"/>
      <c r="E16" s="20"/>
      <c r="F16" s="20"/>
      <c r="G16" s="20"/>
      <c r="H16" s="20"/>
      <c r="I16" s="8"/>
      <c r="J16" s="8"/>
      <c r="K16" s="8"/>
      <c r="L16" s="8"/>
      <c r="M16" s="8"/>
    </row>
    <row r="17" spans="1:17" s="19" customFormat="1" x14ac:dyDescent="0.2">
      <c r="A17" s="55" t="s">
        <v>118</v>
      </c>
      <c r="B17" s="56" t="s">
        <v>119</v>
      </c>
      <c r="C17" s="57"/>
      <c r="D17" s="58" t="str">
        <f>CONCATENATE(IF(E17&lt;&gt;0,CONCATENATE(TEXT(E17,"0,00"),"д."),""),IF(F17&lt;&gt;0,CONCATENATE(" ",TEXT(F17,"0,00"),"г."),""))</f>
        <v/>
      </c>
      <c r="E17" s="58"/>
      <c r="F17" s="58"/>
      <c r="G17" s="57"/>
      <c r="H17" s="57"/>
      <c r="I17" s="59"/>
      <c r="J17" s="60"/>
      <c r="K17" s="60"/>
      <c r="L17" s="61"/>
      <c r="M17" s="8"/>
    </row>
    <row r="18" spans="1:17" s="19" customFormat="1" x14ac:dyDescent="0.2">
      <c r="A18" s="62"/>
      <c r="B18" s="63"/>
      <c r="C18" s="64" t="str">
        <f>IF(OR(ISBLANK($A$1),C17=0),"",CONCATENATE(TEXT(C17/$B$1,"0,00")," ",$A$1))</f>
        <v/>
      </c>
      <c r="D18" s="64"/>
      <c r="E18" s="64"/>
      <c r="F18" s="64"/>
      <c r="G18" s="64"/>
      <c r="H18" s="64"/>
      <c r="I18" s="64" t="str">
        <f>IF(ISBLANK($A$1),"",CONCATENATE(TEXT(I17/$B$1,"0,00")," ",$A$1))</f>
        <v/>
      </c>
      <c r="J18" s="64" t="str">
        <f>IF(OR(ISBLANK($A$1),J17=0),"",CONCATENATE(TEXT(J17/$B$1,"0,00")," ",$A$1))</f>
        <v/>
      </c>
      <c r="K18" s="64" t="str">
        <f>IF(OR(ISBLANK($A$1),K17=0),"",CONCATENATE(TEXT(K17/$B$1,"0,00")," ",$A$1))</f>
        <v/>
      </c>
      <c r="L18" s="65"/>
      <c r="M18" s="8"/>
    </row>
    <row r="19" spans="1:17" s="19" customFormat="1" x14ac:dyDescent="0.2">
      <c r="B19" s="8"/>
      <c r="C19" s="20"/>
      <c r="D19" s="20"/>
      <c r="E19" s="20"/>
      <c r="F19" s="20"/>
      <c r="G19" s="20"/>
      <c r="H19" s="20"/>
      <c r="I19" s="8"/>
      <c r="J19" s="8"/>
      <c r="K19" s="8"/>
      <c r="L19" s="8"/>
      <c r="M19" s="8"/>
    </row>
    <row r="20" spans="1:17" s="19" customFormat="1" x14ac:dyDescent="0.2">
      <c r="A20" s="21"/>
      <c r="B20" s="56" t="s">
        <v>120</v>
      </c>
      <c r="C20" s="57"/>
      <c r="D20" s="58" t="str">
        <f>CONCATENATE(IF(E20&lt;&gt;0,CONCATENATE(TEXT(E20,"0,00"),"д."),""),IF(F20&lt;&gt;0,CONCATENATE(" ",TEXT(F20,"0,00"),"г."),""))</f>
        <v/>
      </c>
      <c r="E20" s="58"/>
      <c r="F20" s="58"/>
      <c r="G20" s="57"/>
      <c r="H20" s="57"/>
      <c r="I20" s="66"/>
      <c r="J20" s="60"/>
      <c r="K20" s="60"/>
      <c r="L20" s="67"/>
      <c r="M20" s="8"/>
    </row>
    <row r="21" spans="1:17" s="19" customFormat="1" x14ac:dyDescent="0.2">
      <c r="A21" s="29"/>
      <c r="B21" s="68"/>
      <c r="C21" s="69" t="str">
        <f>IF(OR(ISBLANK($A$1),C20=0),"",CONCATENATE(TEXT(C20/$B$1,"0,00")," ",$A$1))</f>
        <v/>
      </c>
      <c r="D21" s="69"/>
      <c r="E21" s="69"/>
      <c r="F21" s="69"/>
      <c r="G21" s="69"/>
      <c r="H21" s="69"/>
      <c r="I21" s="69" t="str">
        <f>IF(ISBLANK($A$1),"",CONCATENATE(TEXT(I20/$B$1,"0,00")," ",$A$1))</f>
        <v/>
      </c>
      <c r="J21" s="69" t="str">
        <f>IF(OR(ISBLANK($A$1),J20=0),"",CONCATENATE(TEXT(J20/$B$1,"0,00")," ",$A$1))</f>
        <v/>
      </c>
      <c r="K21" s="69" t="str">
        <f>IF(OR(ISBLANK($A$1),K20=0),"",CONCATENATE(TEXT(K20/$B$1,"0,00")," ",$A$1))</f>
        <v/>
      </c>
      <c r="L21" s="70"/>
      <c r="M21" s="8"/>
    </row>
    <row r="22" spans="1:17" s="19" customFormat="1" x14ac:dyDescent="0.2">
      <c r="B22" s="8"/>
      <c r="C22" s="20"/>
      <c r="D22" s="20"/>
      <c r="E22" s="20"/>
      <c r="F22" s="20"/>
      <c r="G22" s="20"/>
      <c r="H22" s="20"/>
      <c r="I22" s="8"/>
      <c r="J22" s="8"/>
      <c r="K22" s="8"/>
      <c r="L22" s="8"/>
      <c r="M22" s="8"/>
    </row>
    <row r="23" spans="1:17" s="19" customFormat="1" x14ac:dyDescent="0.2">
      <c r="A23" s="21"/>
      <c r="B23" s="56" t="s">
        <v>121</v>
      </c>
      <c r="C23" s="57"/>
      <c r="D23" s="58" t="str">
        <f>CONCATENATE(IF(E23&lt;&gt;0,CONCATENATE(TEXT(E23,"0,00"),"д."),""),IF(F23&lt;&gt;0,CONCATENATE(" ",TEXT(F23,"0,00"),"г."),""))</f>
        <v/>
      </c>
      <c r="E23" s="71"/>
      <c r="F23" s="71"/>
      <c r="G23" s="57"/>
      <c r="H23" s="57"/>
      <c r="I23" s="66"/>
      <c r="J23" s="60"/>
      <c r="K23" s="60"/>
      <c r="L23" s="67"/>
      <c r="M23" s="8"/>
    </row>
    <row r="24" spans="1:17" s="19" customFormat="1" x14ac:dyDescent="0.2">
      <c r="A24" s="29"/>
      <c r="B24" s="68"/>
      <c r="C24" s="69" t="str">
        <f>IF(OR(ISBLANK($A$1),C23=0),"",CONCATENATE(TEXT(C23/$B$1,"0,00")," ",$A$1))</f>
        <v/>
      </c>
      <c r="D24" s="69"/>
      <c r="E24" s="69"/>
      <c r="F24" s="69"/>
      <c r="G24" s="69"/>
      <c r="H24" s="69"/>
      <c r="I24" s="69" t="str">
        <f>IF(ISBLANK($A$1),"",CONCATENATE(TEXT(I23/$B$1,"0,00")," ",$A$1))</f>
        <v/>
      </c>
      <c r="J24" s="69" t="str">
        <f>IF(OR(ISBLANK($A$1),J23=0),"",CONCATENATE(TEXT(J23/$B$1,"0,00")," ",$A$1))</f>
        <v/>
      </c>
      <c r="K24" s="69" t="str">
        <f>IF(OR(ISBLANK($A$1),K23=0),"",CONCATENATE(TEXT(K23/$B$1,"0,00")," ",$A$1))</f>
        <v/>
      </c>
      <c r="L24" s="70"/>
      <c r="M24" s="8"/>
    </row>
    <row r="25" spans="1:17" s="19" customFormat="1" x14ac:dyDescent="0.2">
      <c r="B25" s="8"/>
      <c r="C25" s="20"/>
      <c r="D25" s="20"/>
      <c r="E25" s="20"/>
      <c r="F25" s="20"/>
      <c r="G25" s="20"/>
      <c r="H25" s="20"/>
      <c r="I25" s="8"/>
      <c r="J25" s="8"/>
      <c r="K25" s="8"/>
      <c r="L25" s="8"/>
      <c r="M25" s="8"/>
    </row>
    <row r="26" spans="1:17" s="19" customFormat="1" x14ac:dyDescent="0.2">
      <c r="A26" s="72" t="str">
        <f>CHAR(160)</f>
        <v> </v>
      </c>
      <c r="B26" s="73"/>
      <c r="C26" s="74"/>
      <c r="D26" s="74"/>
      <c r="E26" s="74"/>
      <c r="F26" s="74"/>
      <c r="G26" s="74"/>
      <c r="H26" s="74"/>
      <c r="I26" s="73"/>
      <c r="J26" s="73"/>
      <c r="K26" s="73"/>
      <c r="L26" s="73"/>
      <c r="M26" s="75"/>
      <c r="N26" s="76"/>
      <c r="O26" s="76"/>
      <c r="P26" s="76"/>
      <c r="Q26" s="76"/>
    </row>
    <row r="27" spans="1:17" s="19" customFormat="1" x14ac:dyDescent="0.2">
      <c r="B27" s="8"/>
      <c r="C27" s="20"/>
      <c r="D27" s="20"/>
      <c r="E27" s="20"/>
      <c r="F27" s="20"/>
      <c r="G27" s="20"/>
      <c r="H27" s="20"/>
      <c r="I27" s="8"/>
      <c r="J27" s="8"/>
      <c r="K27" s="8"/>
      <c r="L27" s="8"/>
      <c r="M27" s="8"/>
    </row>
  </sheetData>
  <sheetProtection selectLockedCells="1" selectUnlockedCells="1"/>
  <phoneticPr fontId="0" type="noConversion"/>
  <pageMargins left="0.39374999999999999" right="0.39374999999999999" top="0.78749999999999998" bottom="0.78749999999999998" header="0.51180555555555551" footer="0.51180555555555551"/>
  <pageSetup paperSize="9" firstPageNumber="0" orientation="portrait" horizontalDpi="300" verticalDpi="300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V30"/>
  <sheetViews>
    <sheetView workbookViewId="0">
      <selection activeCell="A2" sqref="A2"/>
    </sheetView>
  </sheetViews>
  <sheetFormatPr defaultRowHeight="12.75" x14ac:dyDescent="0.2"/>
  <cols>
    <col min="1" max="1" width="12.7109375" style="3" customWidth="1"/>
    <col min="2" max="3" width="9.140625" style="3"/>
    <col min="4" max="4" width="3.85546875" style="3" customWidth="1"/>
    <col min="5" max="5" width="15.85546875" style="3" customWidth="1"/>
    <col min="6" max="16384" width="9.140625" style="3"/>
  </cols>
  <sheetData>
    <row r="2" spans="1:14" x14ac:dyDescent="0.2">
      <c r="A2" s="77" t="s">
        <v>122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4" x14ac:dyDescent="0.2">
      <c r="A3" s="79" t="s">
        <v>123</v>
      </c>
      <c r="B3" s="79" t="s">
        <v>124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4" x14ac:dyDescent="0.2">
      <c r="A4" s="80" t="s">
        <v>125</v>
      </c>
      <c r="B4" s="80" t="s">
        <v>126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x14ac:dyDescent="0.2">
      <c r="A5" s="80" t="s">
        <v>127</v>
      </c>
      <c r="B5" s="80" t="s">
        <v>128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7" spans="1:14" s="76" customFormat="1" x14ac:dyDescent="0.2">
      <c r="A7" s="72" t="s">
        <v>129</v>
      </c>
    </row>
    <row r="8" spans="1:14" x14ac:dyDescent="0.2">
      <c r="A8" s="81"/>
    </row>
    <row r="9" spans="1:14" x14ac:dyDescent="0.2">
      <c r="A9" s="77" t="s">
        <v>130</v>
      </c>
      <c r="B9" s="77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</row>
    <row r="10" spans="1:14" x14ac:dyDescent="0.2">
      <c r="A10" s="3" t="s">
        <v>131</v>
      </c>
    </row>
    <row r="11" spans="1:14" x14ac:dyDescent="0.2">
      <c r="A11" s="82" t="s">
        <v>132</v>
      </c>
      <c r="B11" s="82" t="s">
        <v>133</v>
      </c>
      <c r="C11" s="82" t="s">
        <v>134</v>
      </c>
      <c r="D11" s="83" t="s">
        <v>135</v>
      </c>
      <c r="E11" s="83" t="s">
        <v>136</v>
      </c>
      <c r="F11" s="84"/>
      <c r="G11" s="84"/>
      <c r="H11" s="84"/>
      <c r="I11" s="84"/>
      <c r="J11" s="84"/>
      <c r="K11" s="84"/>
      <c r="L11" s="84"/>
      <c r="M11" s="84"/>
    </row>
    <row r="12" spans="1:14" x14ac:dyDescent="0.2">
      <c r="A12" s="3" t="s">
        <v>137</v>
      </c>
      <c r="B12" s="3" t="s">
        <v>138</v>
      </c>
      <c r="C12" s="3">
        <v>5</v>
      </c>
      <c r="D12" s="3">
        <v>0</v>
      </c>
      <c r="E12" s="3" t="s">
        <v>139</v>
      </c>
    </row>
    <row r="13" spans="1:14" x14ac:dyDescent="0.2">
      <c r="A13" s="3" t="s">
        <v>140</v>
      </c>
      <c r="B13" s="3" t="s">
        <v>138</v>
      </c>
      <c r="C13" s="3">
        <v>5</v>
      </c>
      <c r="D13" s="3">
        <v>0</v>
      </c>
      <c r="E13" s="3" t="s">
        <v>141</v>
      </c>
    </row>
    <row r="14" spans="1:14" x14ac:dyDescent="0.2">
      <c r="A14" s="3" t="s">
        <v>142</v>
      </c>
      <c r="B14" s="3" t="s">
        <v>138</v>
      </c>
      <c r="C14" s="3">
        <v>15</v>
      </c>
      <c r="D14" s="3">
        <v>0</v>
      </c>
      <c r="E14" s="3" t="s">
        <v>143</v>
      </c>
    </row>
    <row r="15" spans="1:14" x14ac:dyDescent="0.2">
      <c r="A15" s="3" t="s">
        <v>144</v>
      </c>
      <c r="B15" s="3" t="s">
        <v>138</v>
      </c>
      <c r="C15" s="3">
        <v>5</v>
      </c>
      <c r="D15" s="3">
        <v>0</v>
      </c>
      <c r="E15" s="3" t="s">
        <v>145</v>
      </c>
    </row>
    <row r="16" spans="1:14" x14ac:dyDescent="0.2">
      <c r="A16" s="3" t="s">
        <v>146</v>
      </c>
      <c r="B16" s="3" t="s">
        <v>138</v>
      </c>
      <c r="C16" s="3">
        <v>77</v>
      </c>
      <c r="D16" s="3">
        <v>0</v>
      </c>
      <c r="E16" s="3" t="s">
        <v>49</v>
      </c>
    </row>
    <row r="17" spans="1:256" x14ac:dyDescent="0.2">
      <c r="A17" s="3" t="s">
        <v>147</v>
      </c>
      <c r="B17" s="3" t="s">
        <v>148</v>
      </c>
      <c r="C17" s="3">
        <v>8</v>
      </c>
      <c r="D17" s="3">
        <v>0</v>
      </c>
      <c r="E17" s="3" t="s">
        <v>149</v>
      </c>
    </row>
    <row r="18" spans="1:256" x14ac:dyDescent="0.2">
      <c r="A18" s="3" t="s">
        <v>150</v>
      </c>
      <c r="B18" s="3" t="s">
        <v>138</v>
      </c>
      <c r="C18" s="3">
        <v>10</v>
      </c>
      <c r="D18" s="3">
        <v>0</v>
      </c>
      <c r="E18" s="3" t="s">
        <v>151</v>
      </c>
    </row>
    <row r="19" spans="1:256" x14ac:dyDescent="0.2">
      <c r="A19" s="3" t="s">
        <v>152</v>
      </c>
      <c r="B19" s="3" t="s">
        <v>148</v>
      </c>
      <c r="C19" s="3">
        <v>3</v>
      </c>
      <c r="D19" s="3">
        <v>0</v>
      </c>
      <c r="E19" s="3" t="s">
        <v>153</v>
      </c>
    </row>
    <row r="20" spans="1:256" x14ac:dyDescent="0.2">
      <c r="A20" s="3" t="s">
        <v>154</v>
      </c>
      <c r="B20" s="3" t="s">
        <v>138</v>
      </c>
      <c r="C20" s="3">
        <v>80</v>
      </c>
      <c r="D20" s="3">
        <v>0</v>
      </c>
      <c r="E20" s="3" t="s">
        <v>155</v>
      </c>
    </row>
    <row r="21" spans="1:256" x14ac:dyDescent="0.2">
      <c r="A21" s="3" t="s">
        <v>156</v>
      </c>
      <c r="B21" s="3" t="s">
        <v>157</v>
      </c>
      <c r="E21" s="3" t="s">
        <v>158</v>
      </c>
    </row>
    <row r="22" spans="1:256" x14ac:dyDescent="0.2">
      <c r="A22" s="3" t="s">
        <v>159</v>
      </c>
      <c r="B22" s="3" t="s">
        <v>138</v>
      </c>
      <c r="C22" s="3">
        <v>5</v>
      </c>
      <c r="D22" s="3">
        <v>0</v>
      </c>
      <c r="E22" s="3" t="s">
        <v>160</v>
      </c>
    </row>
    <row r="23" spans="1:256" x14ac:dyDescent="0.2">
      <c r="A23" s="85" t="s">
        <v>161</v>
      </c>
      <c r="B23" s="85" t="s">
        <v>138</v>
      </c>
      <c r="C23" s="85">
        <v>5</v>
      </c>
      <c r="D23" s="85">
        <v>0</v>
      </c>
      <c r="E23" s="85" t="s">
        <v>162</v>
      </c>
      <c r="F23" s="85"/>
      <c r="G23" s="85"/>
      <c r="H23" s="85"/>
      <c r="I23" s="85"/>
      <c r="J23" s="85"/>
      <c r="K23" s="85"/>
      <c r="L23" s="85"/>
      <c r="M23" s="85"/>
    </row>
    <row r="26" spans="1:256" x14ac:dyDescent="0.2">
      <c r="A26" s="77" t="s">
        <v>163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</row>
    <row r="27" spans="1:256" x14ac:dyDescent="0.2">
      <c r="A27" s="3" t="s">
        <v>131</v>
      </c>
    </row>
    <row r="28" spans="1:256" x14ac:dyDescent="0.2">
      <c r="A28" s="82" t="s">
        <v>132</v>
      </c>
      <c r="B28" s="82" t="s">
        <v>133</v>
      </c>
      <c r="C28" s="82" t="s">
        <v>134</v>
      </c>
      <c r="D28" s="83" t="s">
        <v>135</v>
      </c>
      <c r="E28" s="83" t="s">
        <v>136</v>
      </c>
      <c r="F28" s="84"/>
      <c r="G28" s="79"/>
      <c r="H28" s="79"/>
      <c r="I28" s="79"/>
      <c r="J28" s="79"/>
      <c r="K28" s="79"/>
      <c r="L28" s="79"/>
      <c r="M28" s="79"/>
      <c r="N28" s="79"/>
    </row>
    <row r="29" spans="1:256" x14ac:dyDescent="0.2">
      <c r="A29" t="s">
        <v>137</v>
      </c>
      <c r="B29" t="s">
        <v>138</v>
      </c>
      <c r="C29">
        <v>5</v>
      </c>
      <c r="D29">
        <v>0</v>
      </c>
      <c r="E29" s="3" t="s">
        <v>139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x14ac:dyDescent="0.2">
      <c r="A30" t="s">
        <v>164</v>
      </c>
      <c r="B30" t="s">
        <v>157</v>
      </c>
      <c r="C30">
        <v>8</v>
      </c>
      <c r="D30">
        <v>4</v>
      </c>
      <c r="E30" t="s">
        <v>165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60</vt:i4>
      </vt:variant>
    </vt:vector>
  </HeadingPairs>
  <TitlesOfParts>
    <vt:vector size="64" baseType="lpstr">
      <vt:lpstr>Лист1</vt:lpstr>
      <vt:lpstr>Настройка</vt:lpstr>
      <vt:lpstr>Отчеты</vt:lpstr>
      <vt:lpstr>Описание данных</vt:lpstr>
      <vt:lpstr>CHide</vt:lpstr>
      <vt:lpstr>CycleD</vt:lpstr>
      <vt:lpstr>CycleH</vt:lpstr>
      <vt:lpstr>CycleT</vt:lpstr>
      <vt:lpstr>CycleT1</vt:lpstr>
      <vt:lpstr>CycleT2</vt:lpstr>
      <vt:lpstr>CycleT3</vt:lpstr>
      <vt:lpstr>Detail</vt:lpstr>
      <vt:lpstr>DocSummery</vt:lpstr>
      <vt:lpstr>Header</vt:lpstr>
      <vt:lpstr>Hidden</vt:lpstr>
      <vt:lpstr>HideMark</vt:lpstr>
      <vt:lpstr>PageHead</vt:lpstr>
      <vt:lpstr>RCurrencyRow</vt:lpstr>
      <vt:lpstr>RText</vt:lpstr>
      <vt:lpstr>RText1</vt:lpstr>
      <vt:lpstr>Summery</vt:lpstr>
      <vt:lpstr>Summery1</vt:lpstr>
      <vt:lpstr>Title</vt:lpstr>
      <vt:lpstr>Total</vt:lpstr>
      <vt:lpstr>Total1</vt:lpstr>
      <vt:lpstr>Total2</vt:lpstr>
      <vt:lpstr>Валюта</vt:lpstr>
      <vt:lpstr>ВсегоДни</vt:lpstr>
      <vt:lpstr>ВсегоДолг</vt:lpstr>
      <vt:lpstr>ВсегоКВыдаче</vt:lpstr>
      <vt:lpstr>ВсегоСумма</vt:lpstr>
      <vt:lpstr>ВсегоЧас</vt:lpstr>
      <vt:lpstr>ДляОплаты</vt:lpstr>
      <vt:lpstr>ДниСкр</vt:lpstr>
      <vt:lpstr>ДокНомер</vt:lpstr>
      <vt:lpstr>Долг</vt:lpstr>
      <vt:lpstr>ДолгВал</vt:lpstr>
      <vt:lpstr>За</vt:lpstr>
      <vt:lpstr>Лист1!Заголовки_для_печати</vt:lpstr>
      <vt:lpstr>Отчеты!Заголовки_для_печати</vt:lpstr>
      <vt:lpstr>Запуск_макроса_PageHead</vt:lpstr>
      <vt:lpstr>Запуск_макроса_разбиения_на_страницы</vt:lpstr>
      <vt:lpstr>ИтогДни</vt:lpstr>
      <vt:lpstr>ИтогДолг</vt:lpstr>
      <vt:lpstr>ИтогКвыдаче</vt:lpstr>
      <vt:lpstr>ИтогСумма</vt:lpstr>
      <vt:lpstr>ИтогЧас</vt:lpstr>
      <vt:lpstr>КВыдаче</vt:lpstr>
      <vt:lpstr>КВыдачеВал</vt:lpstr>
      <vt:lpstr>Курс</vt:lpstr>
      <vt:lpstr>НПП</vt:lpstr>
      <vt:lpstr>Период</vt:lpstr>
      <vt:lpstr>ПериодДни</vt:lpstr>
      <vt:lpstr>ПериодДолг</vt:lpstr>
      <vt:lpstr>ПериодКВыдаче</vt:lpstr>
      <vt:lpstr>ПериодСумма</vt:lpstr>
      <vt:lpstr>ПериодЧас</vt:lpstr>
      <vt:lpstr>Примечание</vt:lpstr>
      <vt:lpstr>Разрез</vt:lpstr>
      <vt:lpstr>Сумма</vt:lpstr>
      <vt:lpstr>СуммаВал</vt:lpstr>
      <vt:lpstr>СуммаСкр</vt:lpstr>
      <vt:lpstr>ФИО</vt:lpstr>
      <vt:lpstr>ЧасСкр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ComputerLand</dc:creator>
  <cp:lastModifiedBy>ComputerLand</cp:lastModifiedBy>
  <cp:revision>1</cp:revision>
  <cp:lastPrinted>2003-09-09T11:01:25Z</cp:lastPrinted>
  <dcterms:created xsi:type="dcterms:W3CDTF">2003-05-15T10:58:21Z</dcterms:created>
  <dcterms:modified xsi:type="dcterms:W3CDTF">2022-05-13T05:08:42Z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