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дя\На сайт\Зарплата керівників\"/>
    </mc:Choice>
  </mc:AlternateContent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Лист1!$8:$8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62913" iterate="1" iterateDelta="0" calcOnSave="0"/>
</workbook>
</file>

<file path=xl/calcChain.xml><?xml version="1.0" encoding="utf-8"?>
<calcChain xmlns="http://schemas.openxmlformats.org/spreadsheetml/2006/main">
  <c r="CH16" i="4" l="1"/>
  <c r="CI16" i="4"/>
  <c r="CJ16" i="4"/>
  <c r="CK16" i="4"/>
  <c r="CL16" i="4"/>
  <c r="CM16" i="4"/>
  <c r="CL12" i="4"/>
  <c r="CM12" i="4" s="1"/>
  <c r="CK12" i="4"/>
  <c r="CJ12" i="4"/>
  <c r="CH12" i="4"/>
  <c r="CL11" i="4"/>
  <c r="CK11" i="4"/>
  <c r="CJ11" i="4"/>
  <c r="CH11" i="4"/>
  <c r="CM11" i="4"/>
  <c r="A20" i="4" l="1"/>
  <c r="CG17" i="4"/>
  <c r="CD16" i="4"/>
  <c r="CC16" i="4"/>
  <c r="BZ17" i="4"/>
  <c r="BW16" i="4"/>
  <c r="BV16" i="4"/>
  <c r="BT17" i="4"/>
  <c r="BQ16" i="4"/>
  <c r="BP16" i="4"/>
  <c r="BM17" i="4"/>
  <c r="BJ16" i="4"/>
  <c r="BI16" i="4"/>
  <c r="BF17" i="4"/>
  <c r="BC16" i="4"/>
  <c r="BB16" i="4"/>
  <c r="AZ17" i="4"/>
  <c r="AW16" i="4"/>
  <c r="AV16" i="4"/>
  <c r="AS17" i="4"/>
  <c r="AP16" i="4"/>
  <c r="AO16" i="4"/>
  <c r="AL17" i="4"/>
  <c r="AI16" i="4"/>
  <c r="AH16" i="4"/>
  <c r="AF17" i="4"/>
  <c r="AC16" i="4"/>
  <c r="AB16" i="4"/>
  <c r="Y17" i="4"/>
  <c r="V16" i="4"/>
  <c r="U16" i="4"/>
  <c r="R17" i="4"/>
  <c r="O16" i="4"/>
  <c r="N16" i="4"/>
  <c r="H16" i="4"/>
  <c r="G16" i="4"/>
  <c r="K17" i="4"/>
  <c r="CA16" i="4"/>
  <c r="CA17" i="4" s="1"/>
  <c r="BN16" i="4"/>
  <c r="BN17" i="4" s="1"/>
  <c r="BG16" i="4"/>
  <c r="BG17" i="4" s="1"/>
  <c r="AT16" i="4"/>
  <c r="AT17" i="4" s="1"/>
  <c r="AM16" i="4"/>
  <c r="AM17" i="4" s="1"/>
  <c r="Z16" i="4"/>
  <c r="Z17" i="4" s="1"/>
  <c r="S16" i="4"/>
  <c r="S17" i="4" s="1"/>
  <c r="L16" i="4"/>
  <c r="L17" i="4" s="1"/>
  <c r="E16" i="4"/>
  <c r="E17" i="4" s="1"/>
  <c r="D23" i="2"/>
  <c r="D20" i="2"/>
  <c r="D17" i="2"/>
  <c r="C18" i="2"/>
  <c r="I18" i="2"/>
  <c r="J18" i="2"/>
  <c r="K18" i="2"/>
  <c r="C21" i="2"/>
  <c r="I21" i="2"/>
  <c r="J21" i="2"/>
  <c r="K21" i="2"/>
  <c r="C24" i="2"/>
  <c r="I24" i="2"/>
  <c r="J24" i="2"/>
  <c r="K24" i="2"/>
  <c r="A26" i="2"/>
  <c r="CB16" i="4" l="1"/>
  <c r="BO16" i="4"/>
  <c r="BU16" i="4"/>
  <c r="AG16" i="4"/>
  <c r="AU16" i="4"/>
  <c r="BH16" i="4"/>
  <c r="AN16" i="4"/>
  <c r="BA16" i="4"/>
  <c r="T16" i="4"/>
  <c r="AA16" i="4"/>
  <c r="F16" i="4"/>
  <c r="M16" i="4"/>
</calcChain>
</file>

<file path=xl/sharedStrings.xml><?xml version="1.0" encoding="utf-8"?>
<sst xmlns="http://schemas.openxmlformats.org/spreadsheetml/2006/main" count="430" uniqueCount="195">
  <si>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</si>
  <si>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</si>
  <si>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</si>
  <si>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</si>
  <si>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</si>
  <si>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</si>
  <si>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</si>
  <si>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</si>
  <si>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</si>
  <si>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</si>
  <si>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</si>
  <si>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</si>
  <si>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</si>
  <si>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</si>
  <si>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</si>
  <si>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</si>
  <si>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</si>
  <si>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</si>
  <si>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</si>
  <si>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</si>
  <si>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</si>
  <si>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</si>
  <si>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</si>
  <si>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</si>
  <si>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</si>
  <si>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</si>
  <si>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</si>
  <si>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</si>
  <si>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</si>
  <si>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</si>
  <si>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</si>
  <si>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</si>
  <si>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</si>
  <si>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</si>
  <si>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</si>
  <si>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</si>
  <si>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</si>
  <si>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</si>
  <si>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</si>
  <si>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</si>
  <si>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</si>
  <si>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</si>
  <si>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</si>
  <si>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</si>
  <si>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</si>
  <si>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</si>
  <si>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</si>
  <si>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</si>
  <si>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</si>
  <si>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</si>
  <si>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</si>
  <si>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</si>
  <si>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</si>
  <si>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</si>
  <si>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</si>
  <si>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</si>
  <si>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</si>
  <si>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</si>
  <si>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</si>
  <si>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</si>
  <si>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</si>
  <si>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</si>
  <si>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</si>
  <si>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</si>
  <si>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</si>
  <si>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</si>
  <si>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</si>
  <si>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</si>
  <si>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</si>
  <si>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</si>
  <si>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</si>
  <si>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</si>
  <si>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</si>
  <si>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</si>
  <si>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</si>
  <si>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</si>
  <si>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</si>
  <si>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</si>
  <si>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</si>
  <si>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</si>
  <si>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</si>
  <si>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</si>
  <si>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</si>
  <si>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</si>
  <si>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</si>
  <si>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</si>
  <si>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</si>
  <si>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</si>
  <si>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</si>
  <si>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</si>
  <si>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</si>
  <si>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</si>
  <si>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</si>
  <si>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</si>
  <si>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</si>
  <si>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</si>
  <si>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</si>
  <si>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</si>
  <si>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</si>
  <si>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</si>
  <si>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</si>
  <si>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</si>
  <si>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</si>
  <si>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</si>
  <si>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</si>
  <si>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</si>
  <si>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</si>
  <si>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</si>
  <si>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</si>
  <si>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</si>
  <si>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</si>
  <si>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</si>
  <si>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</si>
  <si>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</si>
  <si>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</si>
  <si>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</si>
  <si>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</si>
  <si>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</si>
  <si>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</si>
  <si>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</si>
  <si>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</si>
  <si>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</si>
  <si>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</si>
  <si>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</si>
  <si>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</si>
  <si>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</si>
  <si>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</si>
  <si>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</si>
  <si>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</si>
  <si>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</si>
  <si>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</si>
  <si>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</si>
  <si>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</si>
  <si>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</si>
  <si>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</si>
  <si>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</si>
  <si>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</si>
  <si>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</si>
  <si>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</si>
  <si>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</si>
  <si>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</si>
  <si>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</si>
  <si>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</si>
  <si>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</si>
  <si>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</si>
  <si>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</si>
  <si>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</si>
  <si>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</si>
  <si>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</si>
  <si>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</si>
  <si>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</si>
  <si>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</si>
  <si>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</si>
  <si>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</si>
  <si>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</si>
  <si>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</si>
  <si>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</si>
  <si>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</si>
  <si>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</si>
  <si>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</si>
  <si>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</si>
  <si>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</si>
  <si>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</si>
  <si>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</si>
  <si>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</si>
  <si>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</si>
  <si>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Iif(CURANK.PACK$"докту", CURANK.DAYS, 0))</t>
  </si>
  <si>
    <t>Iif(CURANK.PACK$" докту", 0, CURANK.HOURS)</t>
  </si>
  <si>
    <t>Iif(CURANK.PACK$" докту", "", allt(str(CURANK.HOURS,7,2)) +"г.") + Iif(Alltrim(CURANK.CLASS)$"TEACH TETRADI", " викл.г.:" + allt(str(CURANK.RATE,7,2)),"")</t>
  </si>
  <si>
    <t>"'"+Iif(Not oRep.lComment,"",Iif(oRep.lPeriod and CURANK.PERIOD # CURANK.PRIMPERIOD, Left(RP_Date(1, PRIMPERIOD),3) + ' ' + '20' + Left(PRIMPERIOD,2), "") + Iif(Empty(__DAYS), "", " " + Alltrim(RP_Str(__DAYS,7,2))+"д.") + Iif(Empty(__HOURS), "", " " + __HOURS)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""))</t>
  </si>
  <si>
    <t>Оклад</t>
  </si>
  <si>
    <t>листопад 2021 р.</t>
  </si>
  <si>
    <t>Інтенсивність</t>
  </si>
  <si>
    <t>Премія</t>
  </si>
  <si>
    <t>Надбавка за вислугуД</t>
  </si>
  <si>
    <t>Надбавка за секретні</t>
  </si>
  <si>
    <t>Ранг</t>
  </si>
  <si>
    <t>РАЗОМ нараховано</t>
  </si>
  <si>
    <t>Бачмага Романія Василівна</t>
  </si>
  <si>
    <t/>
  </si>
  <si>
    <t>Гладенький Тарас Михайлович</t>
  </si>
  <si>
    <t>^</t>
  </si>
  <si>
    <t>Мат. доп. для виріш.соц.-поб.потреб</t>
  </si>
  <si>
    <t>Начальник управління</t>
  </si>
  <si>
    <t>Заступник начальника</t>
  </si>
  <si>
    <t>Посада</t>
  </si>
  <si>
    <t>К-ть відпрацьованих днів</t>
  </si>
  <si>
    <t xml:space="preserve">Ідексація </t>
  </si>
  <si>
    <t>Управління Івано-Франківької ОДА з питань ресурсного забезпечення</t>
  </si>
  <si>
    <t>ВИТЯГ З РОЗРАХУНКОВО-ПЛАТІЖНОЇ ВІДОМОСТІ за листопад 2021 року</t>
  </si>
  <si>
    <t>Проф.внески</t>
  </si>
  <si>
    <t>аванс</t>
  </si>
  <si>
    <t>ПДФО</t>
  </si>
  <si>
    <t>Військовий збір</t>
  </si>
  <si>
    <t>РАЗОМ утримано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</si>
</sst>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0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2" fontId="0" fillId="0" borderId="29" xfId="0" applyNumberFormat="1" applyFont="1" applyFill="1" applyBorder="1" applyAlignment="1">
      <alignment horizontal="right" vertical="top" wrapText="1"/>
    </xf>
    <xf numFmtId="0" fontId="0" fillId="0" borderId="30" xfId="0" applyFont="1" applyFill="1" applyBorder="1" applyAlignment="1">
      <alignment horizontal="right" vertical="top"/>
    </xf>
    <xf numFmtId="0" fontId="0" fillId="2" borderId="31" xfId="0" applyFont="1" applyFill="1" applyBorder="1"/>
    <xf numFmtId="49" fontId="6" fillId="2" borderId="6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right" vertical="top" wrapText="1"/>
    </xf>
    <xf numFmtId="0" fontId="0" fillId="0" borderId="28" xfId="0" applyFont="1" applyFill="1" applyBorder="1" applyAlignment="1">
      <alignment horizontal="left" vertical="top" wrapText="1"/>
    </xf>
    <xf numFmtId="2" fontId="0" fillId="0" borderId="28" xfId="0" applyNumberFormat="1" applyFont="1" applyFill="1" applyBorder="1" applyAlignment="1">
      <alignment horizontal="right" vertical="top"/>
    </xf>
    <xf numFmtId="2" fontId="0" fillId="0" borderId="28" xfId="0" applyNumberFormat="1" applyFont="1" applyFill="1" applyBorder="1" applyAlignment="1">
      <alignment horizontal="right" vertical="top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left" vertical="top"/>
    </xf>
    <xf numFmtId="0" fontId="0" fillId="0" borderId="28" xfId="0" applyFont="1" applyFill="1" applyBorder="1" applyAlignment="1">
      <alignment horizontal="right" vertical="top"/>
    </xf>
    <xf numFmtId="2" fontId="0" fillId="0" borderId="32" xfId="0" applyNumberFormat="1" applyFont="1" applyFill="1" applyBorder="1" applyAlignment="1">
      <alignment horizontal="right" vertical="top"/>
    </xf>
    <xf numFmtId="0" fontId="0" fillId="0" borderId="32" xfId="0" applyFont="1" applyFill="1" applyBorder="1" applyAlignment="1">
      <alignment horizontal="right" vertical="top"/>
    </xf>
    <xf numFmtId="0" fontId="0" fillId="0" borderId="33" xfId="0" applyFont="1" applyFill="1" applyBorder="1" applyAlignment="1">
      <alignment horizontal="right" vertical="top"/>
    </xf>
    <xf numFmtId="2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right" vertical="top"/>
    </xf>
    <xf numFmtId="0" fontId="6" fillId="0" borderId="7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right" vertical="top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2" fontId="0" fillId="0" borderId="37" xfId="0" applyNumberFormat="1" applyFont="1" applyFill="1" applyBorder="1" applyAlignment="1">
      <alignment horizontal="right" vertical="top"/>
    </xf>
    <xf numFmtId="0" fontId="0" fillId="0" borderId="37" xfId="0" applyFont="1" applyFill="1" applyBorder="1" applyAlignment="1">
      <alignment horizontal="right" vertical="top"/>
    </xf>
    <xf numFmtId="0" fontId="0" fillId="0" borderId="38" xfId="0" applyFont="1" applyFill="1" applyBorder="1" applyAlignment="1">
      <alignment horizontal="right" vertical="top"/>
    </xf>
    <xf numFmtId="165" fontId="6" fillId="0" borderId="36" xfId="0" applyNumberFormat="1" applyFont="1" applyFill="1" applyBorder="1" applyAlignment="1">
      <alignment horizontal="right" vertical="top"/>
    </xf>
    <xf numFmtId="0" fontId="6" fillId="0" borderId="39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0" fillId="3" borderId="42" xfId="0" applyFill="1" applyBorder="1"/>
    <xf numFmtId="0" fontId="0" fillId="3" borderId="43" xfId="0" applyFont="1" applyFill="1" applyBorder="1" applyAlignment="1">
      <alignment horizontal="left" vertical="top"/>
    </xf>
    <xf numFmtId="0" fontId="0" fillId="3" borderId="43" xfId="0" applyFont="1" applyFill="1" applyBorder="1"/>
    <xf numFmtId="0" fontId="0" fillId="3" borderId="44" xfId="0" applyFont="1" applyFill="1" applyBorder="1"/>
    <xf numFmtId="0" fontId="0" fillId="3" borderId="45" xfId="0" applyFill="1" applyBorder="1"/>
    <xf numFmtId="2" fontId="0" fillId="4" borderId="46" xfId="0" applyNumberFormat="1" applyFill="1" applyBorder="1" applyAlignment="1">
      <alignment horizontal="right" vertical="top"/>
    </xf>
    <xf numFmtId="2" fontId="0" fillId="4" borderId="46" xfId="0" applyNumberFormat="1" applyFont="1" applyFill="1" applyBorder="1" applyAlignment="1">
      <alignment horizontal="right" vertical="top"/>
    </xf>
    <xf numFmtId="2" fontId="0" fillId="4" borderId="47" xfId="0" applyNumberFormat="1" applyFont="1" applyFill="1" applyBorder="1" applyAlignment="1">
      <alignment horizontal="right" vertical="top"/>
    </xf>
    <xf numFmtId="2" fontId="0" fillId="4" borderId="37" xfId="0" applyNumberFormat="1" applyFill="1" applyBorder="1" applyAlignment="1">
      <alignment vertical="top"/>
    </xf>
    <xf numFmtId="2" fontId="9" fillId="0" borderId="52" xfId="0" applyNumberFormat="1" applyFont="1" applyBorder="1"/>
    <xf numFmtId="2" fontId="9" fillId="0" borderId="48" xfId="0" applyNumberFormat="1" applyFont="1" applyBorder="1"/>
    <xf numFmtId="2" fontId="9" fillId="0" borderId="49" xfId="0" applyNumberFormat="1" applyFont="1" applyBorder="1"/>
    <xf numFmtId="0" fontId="9" fillId="0" borderId="39" xfId="0" applyFont="1" applyBorder="1"/>
    <xf numFmtId="0" fontId="9" fillId="0" borderId="50" xfId="0" applyFont="1" applyBorder="1"/>
    <xf numFmtId="0" fontId="9" fillId="0" borderId="51" xfId="0" applyFont="1" applyBorder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"/>
  <sheetViews>
    <sheetView showGridLines="0" tabSelected="1" zoomScaleNormal="100" workbookViewId="0">
      <selection activeCell="A5" sqref="A5:CA6"/>
    </sheetView>
  </sheetViews>
  <sheetFormatPr defaultRowHeight="12.75" customHeight="1" x14ac:dyDescent="0.2"/>
  <cols>
    <col min="1" max="1" width="5.85546875" customWidth="1"/>
    <col min="2" max="2" width="32.5703125" customWidth="1"/>
    <col min="3" max="3" width="14.140625" customWidth="1"/>
    <col min="4" max="4" width="12.28515625" customWidth="1"/>
    <col min="5" max="5" width="12.7109375" customWidth="1"/>
    <col min="6" max="10" width="12.7109375" hidden="1" customWidth="1"/>
    <col min="11" max="11" width="0" hidden="1" customWidth="1"/>
    <col min="12" max="12" width="14.28515625" customWidth="1"/>
    <col min="13" max="17" width="12.7109375" hidden="1" customWidth="1"/>
    <col min="18" max="18" width="9.140625" hidden="1" customWidth="1"/>
    <col min="19" max="19" width="12.7109375" customWidth="1"/>
    <col min="20" max="24" width="12.7109375" hidden="1" customWidth="1"/>
    <col min="25" max="25" width="0" hidden="1" customWidth="1"/>
    <col min="26" max="26" width="14.42578125" customWidth="1"/>
    <col min="27" max="31" width="12.7109375" hidden="1" customWidth="1"/>
    <col min="32" max="32" width="0" hidden="1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46" width="12.7109375" customWidth="1"/>
    <col min="47" max="51" width="12.7109375" hidden="1" customWidth="1"/>
    <col min="52" max="52" width="0" hidden="1" customWidth="1"/>
    <col min="53" max="57" width="12.7109375" hidden="1" customWidth="1"/>
    <col min="58" max="58" width="0" hidden="1" customWidth="1"/>
    <col min="59" max="59" width="12.7109375" customWidth="1"/>
    <col min="60" max="64" width="12.7109375" hidden="1" customWidth="1"/>
    <col min="65" max="65" width="0" hidden="1" customWidth="1"/>
    <col min="66" max="66" width="12.7109375" customWidth="1"/>
    <col min="67" max="71" width="12.7109375" hidden="1" customWidth="1"/>
    <col min="72" max="72" width="0" hidden="1" customWidth="1"/>
    <col min="73" max="77" width="12.7109375" hidden="1" customWidth="1"/>
    <col min="78" max="78" width="0" hidden="1" customWidth="1"/>
    <col min="79" max="79" width="12.7109375" customWidth="1"/>
    <col min="80" max="84" width="12.7109375" hidden="1" customWidth="1"/>
    <col min="85" max="85" width="0" hidden="1" customWidth="1"/>
  </cols>
  <sheetData>
    <row r="1" spans="1:91" ht="12.75" customHeight="1" x14ac:dyDescent="0.2">
      <c r="A1" s="9"/>
      <c r="B1" s="10">
        <v>1</v>
      </c>
      <c r="C1" s="10"/>
      <c r="D1" s="10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1"/>
      <c r="R1" s="11"/>
    </row>
    <row r="2" spans="1:91" ht="18.75" customHeight="1" x14ac:dyDescent="0.2">
      <c r="A2" s="131" t="s">
        <v>188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</row>
    <row r="3" spans="1:91" ht="12.75" customHeight="1" x14ac:dyDescent="0.2">
      <c r="A3" s="132">
        <v>33426782</v>
      </c>
      <c r="B3" s="132"/>
      <c r="C3" s="18"/>
      <c r="D3" s="18"/>
      <c r="E3" s="11"/>
      <c r="F3" s="11"/>
      <c r="G3" s="11"/>
      <c r="H3" s="11"/>
      <c r="I3" s="11"/>
      <c r="J3" s="11"/>
      <c r="K3" s="17"/>
      <c r="L3" s="17"/>
      <c r="M3" s="17"/>
      <c r="N3" s="17"/>
      <c r="O3" s="17"/>
      <c r="P3" s="17"/>
      <c r="Q3" s="11"/>
      <c r="R3" s="11"/>
    </row>
    <row r="4" spans="1:91" ht="12.75" customHeight="1" x14ac:dyDescent="0.2">
      <c r="A4" s="113"/>
      <c r="B4" s="113"/>
      <c r="C4" s="18"/>
      <c r="D4" s="18"/>
      <c r="E4" s="11"/>
      <c r="F4" s="11"/>
      <c r="G4" s="11"/>
      <c r="H4" s="11"/>
      <c r="I4" s="11"/>
      <c r="J4" s="11"/>
      <c r="K4" s="17"/>
      <c r="L4" s="17"/>
      <c r="M4" s="17"/>
      <c r="N4" s="17"/>
      <c r="O4" s="17"/>
      <c r="P4" s="17"/>
      <c r="Q4" s="11"/>
      <c r="R4" s="11"/>
    </row>
    <row r="5" spans="1:91" ht="12.75" customHeight="1" x14ac:dyDescent="0.2">
      <c r="A5" s="133" t="s">
        <v>189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</row>
    <row r="6" spans="1:91" ht="12.75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</row>
    <row r="7" spans="1:91" ht="12.75" customHeight="1" thickBot="1" x14ac:dyDescent="0.25">
      <c r="A7" s="1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6"/>
      <c r="Q7" s="16"/>
      <c r="R7" s="16"/>
    </row>
    <row r="8" spans="1:91" ht="59.25" customHeight="1" x14ac:dyDescent="0.2">
      <c r="A8" s="21" t="s">
        <v>111</v>
      </c>
      <c r="B8" s="22" t="s">
        <v>112</v>
      </c>
      <c r="C8" s="25" t="s">
        <v>185</v>
      </c>
      <c r="D8" s="25" t="s">
        <v>186</v>
      </c>
      <c r="E8" s="23" t="s">
        <v>170</v>
      </c>
      <c r="F8" s="24"/>
      <c r="G8" s="25"/>
      <c r="H8" s="26"/>
      <c r="I8" s="26"/>
      <c r="J8" s="26"/>
      <c r="K8" s="27"/>
      <c r="L8" s="23" t="s">
        <v>172</v>
      </c>
      <c r="M8" s="24"/>
      <c r="N8" s="25"/>
      <c r="O8" s="26"/>
      <c r="P8" s="26"/>
      <c r="Q8" s="26"/>
      <c r="R8" s="27"/>
      <c r="S8" s="23" t="s">
        <v>173</v>
      </c>
      <c r="T8" s="24"/>
      <c r="U8" s="25"/>
      <c r="V8" s="26"/>
      <c r="W8" s="26"/>
      <c r="X8" s="26"/>
      <c r="Y8" s="27"/>
      <c r="Z8" s="23" t="s">
        <v>182</v>
      </c>
      <c r="AA8" s="24"/>
      <c r="AB8" s="25"/>
      <c r="AC8" s="26"/>
      <c r="AD8" s="26"/>
      <c r="AE8" s="26"/>
      <c r="AF8" s="27"/>
      <c r="AG8" s="24"/>
      <c r="AH8" s="25"/>
      <c r="AI8" s="26"/>
      <c r="AJ8" s="26"/>
      <c r="AK8" s="26"/>
      <c r="AL8" s="27"/>
      <c r="AM8" s="23" t="s">
        <v>187</v>
      </c>
      <c r="AN8" s="24"/>
      <c r="AO8" s="25"/>
      <c r="AP8" s="26"/>
      <c r="AQ8" s="26"/>
      <c r="AR8" s="26"/>
      <c r="AS8" s="27"/>
      <c r="AT8" s="23" t="s">
        <v>174</v>
      </c>
      <c r="AU8" s="24"/>
      <c r="AV8" s="25"/>
      <c r="AW8" s="26"/>
      <c r="AX8" s="26"/>
      <c r="AY8" s="26"/>
      <c r="AZ8" s="27"/>
      <c r="BA8" s="24"/>
      <c r="BB8" s="25"/>
      <c r="BC8" s="26"/>
      <c r="BD8" s="26"/>
      <c r="BE8" s="26"/>
      <c r="BF8" s="27"/>
      <c r="BG8" s="23" t="s">
        <v>175</v>
      </c>
      <c r="BH8" s="24"/>
      <c r="BI8" s="25"/>
      <c r="BJ8" s="26"/>
      <c r="BK8" s="26"/>
      <c r="BL8" s="26"/>
      <c r="BM8" s="27"/>
      <c r="BN8" s="23" t="s">
        <v>176</v>
      </c>
      <c r="BO8" s="24"/>
      <c r="BP8" s="25"/>
      <c r="BQ8" s="26"/>
      <c r="BR8" s="26"/>
      <c r="BS8" s="26"/>
      <c r="BT8" s="27"/>
      <c r="BU8" s="24"/>
      <c r="BV8" s="25"/>
      <c r="BW8" s="26"/>
      <c r="BX8" s="26"/>
      <c r="BY8" s="26"/>
      <c r="BZ8" s="26"/>
      <c r="CA8" s="105" t="s">
        <v>177</v>
      </c>
      <c r="CB8" s="24"/>
      <c r="CC8" s="25"/>
      <c r="CD8" s="26"/>
      <c r="CE8" s="26"/>
      <c r="CF8" s="26"/>
      <c r="CG8" s="27"/>
      <c r="CH8" s="23" t="s">
        <v>190</v>
      </c>
      <c r="CI8" s="23" t="s">
        <v>191</v>
      </c>
      <c r="CJ8" s="23" t="s">
        <v>192</v>
      </c>
      <c r="CK8" s="23" t="s">
        <v>193</v>
      </c>
      <c r="CL8" s="23" t="s">
        <v>194</v>
      </c>
      <c r="CM8" s="105" t="s">
        <v>114</v>
      </c>
    </row>
    <row r="9" spans="1:91" ht="14.1" customHeight="1" thickBot="1" x14ac:dyDescent="0.25">
      <c r="A9" s="29"/>
      <c r="B9" s="30"/>
      <c r="C9" s="30"/>
      <c r="D9" s="30"/>
      <c r="E9" s="30" t="s">
        <v>116</v>
      </c>
      <c r="F9" s="30" t="s">
        <v>117</v>
      </c>
      <c r="G9" s="31"/>
      <c r="H9" s="32"/>
      <c r="I9" s="32"/>
      <c r="J9" s="32"/>
      <c r="K9" s="33"/>
      <c r="L9" s="30" t="s">
        <v>116</v>
      </c>
      <c r="M9" s="30" t="s">
        <v>117</v>
      </c>
      <c r="N9" s="31"/>
      <c r="O9" s="32"/>
      <c r="P9" s="32"/>
      <c r="Q9" s="32"/>
      <c r="R9" s="33"/>
      <c r="S9" s="30" t="s">
        <v>116</v>
      </c>
      <c r="T9" s="30" t="s">
        <v>117</v>
      </c>
      <c r="U9" s="31"/>
      <c r="V9" s="32"/>
      <c r="W9" s="32"/>
      <c r="X9" s="32"/>
      <c r="Y9" s="33"/>
      <c r="Z9" s="30" t="s">
        <v>116</v>
      </c>
      <c r="AA9" s="30" t="s">
        <v>117</v>
      </c>
      <c r="AB9" s="31"/>
      <c r="AC9" s="32"/>
      <c r="AD9" s="32"/>
      <c r="AE9" s="32"/>
      <c r="AF9" s="33"/>
      <c r="AG9" s="30" t="s">
        <v>117</v>
      </c>
      <c r="AH9" s="31"/>
      <c r="AI9" s="32"/>
      <c r="AJ9" s="32"/>
      <c r="AK9" s="32"/>
      <c r="AL9" s="33"/>
      <c r="AM9" s="30" t="s">
        <v>116</v>
      </c>
      <c r="AN9" s="30" t="s">
        <v>117</v>
      </c>
      <c r="AO9" s="31"/>
      <c r="AP9" s="32"/>
      <c r="AQ9" s="32"/>
      <c r="AR9" s="32"/>
      <c r="AS9" s="33"/>
      <c r="AT9" s="30" t="s">
        <v>116</v>
      </c>
      <c r="AU9" s="30" t="s">
        <v>117</v>
      </c>
      <c r="AV9" s="31"/>
      <c r="AW9" s="32"/>
      <c r="AX9" s="32"/>
      <c r="AY9" s="32"/>
      <c r="AZ9" s="33"/>
      <c r="BA9" s="30" t="s">
        <v>117</v>
      </c>
      <c r="BB9" s="31"/>
      <c r="BC9" s="32"/>
      <c r="BD9" s="32"/>
      <c r="BE9" s="32"/>
      <c r="BF9" s="33"/>
      <c r="BG9" s="30" t="s">
        <v>116</v>
      </c>
      <c r="BH9" s="30" t="s">
        <v>117</v>
      </c>
      <c r="BI9" s="31"/>
      <c r="BJ9" s="32"/>
      <c r="BK9" s="32"/>
      <c r="BL9" s="32"/>
      <c r="BM9" s="33"/>
      <c r="BN9" s="30" t="s">
        <v>116</v>
      </c>
      <c r="BO9" s="30" t="s">
        <v>117</v>
      </c>
      <c r="BP9" s="31"/>
      <c r="BQ9" s="32"/>
      <c r="BR9" s="32"/>
      <c r="BS9" s="32"/>
      <c r="BT9" s="33"/>
      <c r="BU9" s="30" t="s">
        <v>117</v>
      </c>
      <c r="BV9" s="31"/>
      <c r="BW9" s="32"/>
      <c r="BX9" s="32"/>
      <c r="BY9" s="32"/>
      <c r="BZ9" s="32"/>
      <c r="CA9" s="106" t="s">
        <v>116</v>
      </c>
      <c r="CB9" s="33" t="s">
        <v>117</v>
      </c>
      <c r="CC9" s="31"/>
      <c r="CD9" s="32"/>
      <c r="CE9" s="32"/>
      <c r="CF9" s="32"/>
      <c r="CG9" s="33"/>
      <c r="CH9" s="114" t="s">
        <v>116</v>
      </c>
      <c r="CI9" s="114" t="s">
        <v>116</v>
      </c>
      <c r="CJ9" s="114" t="s">
        <v>116</v>
      </c>
      <c r="CK9" s="114" t="s">
        <v>116</v>
      </c>
      <c r="CL9" s="115" t="s">
        <v>116</v>
      </c>
      <c r="CM9" s="114"/>
    </row>
    <row r="10" spans="1:91" ht="15.75" customHeight="1" thickBot="1" x14ac:dyDescent="0.25">
      <c r="A10" s="88"/>
      <c r="B10" s="89" t="s">
        <v>171</v>
      </c>
      <c r="C10" s="89"/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107"/>
      <c r="CB10" s="42"/>
      <c r="CC10" s="42"/>
      <c r="CD10" s="42"/>
      <c r="CE10" s="42"/>
      <c r="CF10" s="42"/>
      <c r="CG10" s="42"/>
      <c r="CH10" s="116"/>
      <c r="CI10" s="117"/>
      <c r="CJ10" s="118"/>
      <c r="CK10" s="118"/>
      <c r="CL10" s="119"/>
      <c r="CM10" s="120"/>
    </row>
    <row r="11" spans="1:91" s="49" customFormat="1" ht="25.5" x14ac:dyDescent="0.2">
      <c r="A11" s="91">
        <v>1</v>
      </c>
      <c r="B11" s="92" t="s">
        <v>180</v>
      </c>
      <c r="C11" s="92" t="s">
        <v>183</v>
      </c>
      <c r="D11" s="92">
        <v>22</v>
      </c>
      <c r="E11" s="93">
        <v>10550</v>
      </c>
      <c r="F11" s="94" t="s">
        <v>179</v>
      </c>
      <c r="G11" s="94"/>
      <c r="H11" s="94"/>
      <c r="I11" s="94">
        <v>22</v>
      </c>
      <c r="J11" s="94"/>
      <c r="K11" s="93">
        <v>10550</v>
      </c>
      <c r="L11" s="93">
        <v>5275</v>
      </c>
      <c r="M11" s="94" t="s">
        <v>179</v>
      </c>
      <c r="N11" s="94"/>
      <c r="O11" s="94"/>
      <c r="P11" s="94">
        <v>22</v>
      </c>
      <c r="Q11" s="94"/>
      <c r="R11" s="93">
        <v>5275</v>
      </c>
      <c r="S11" s="93">
        <v>3165</v>
      </c>
      <c r="T11" s="94" t="s">
        <v>179</v>
      </c>
      <c r="U11" s="94"/>
      <c r="V11" s="94"/>
      <c r="W11" s="94">
        <v>22</v>
      </c>
      <c r="X11" s="94"/>
      <c r="Y11" s="93">
        <v>3165</v>
      </c>
      <c r="Z11" s="93"/>
      <c r="AA11" s="94"/>
      <c r="AB11" s="94"/>
      <c r="AC11" s="94"/>
      <c r="AD11" s="94"/>
      <c r="AE11" s="94"/>
      <c r="AF11" s="93"/>
      <c r="AG11" s="94"/>
      <c r="AH11" s="94"/>
      <c r="AI11" s="94"/>
      <c r="AJ11" s="94"/>
      <c r="AK11" s="94"/>
      <c r="AL11" s="93"/>
      <c r="AM11" s="93">
        <v>264.07</v>
      </c>
      <c r="AN11" s="94" t="s">
        <v>179</v>
      </c>
      <c r="AO11" s="94"/>
      <c r="AP11" s="94"/>
      <c r="AQ11" s="94">
        <v>22</v>
      </c>
      <c r="AR11" s="94"/>
      <c r="AS11" s="93">
        <v>264.07</v>
      </c>
      <c r="AT11" s="93">
        <v>3798</v>
      </c>
      <c r="AU11" s="94" t="s">
        <v>179</v>
      </c>
      <c r="AV11" s="94"/>
      <c r="AW11" s="94"/>
      <c r="AX11" s="94">
        <v>22</v>
      </c>
      <c r="AY11" s="94"/>
      <c r="AZ11" s="93">
        <v>3798</v>
      </c>
      <c r="BA11" s="94"/>
      <c r="BB11" s="94"/>
      <c r="BC11" s="94"/>
      <c r="BD11" s="94"/>
      <c r="BE11" s="94"/>
      <c r="BF11" s="93"/>
      <c r="BG11" s="93">
        <v>815.23</v>
      </c>
      <c r="BH11" s="94" t="s">
        <v>179</v>
      </c>
      <c r="BI11" s="94"/>
      <c r="BJ11" s="94"/>
      <c r="BK11" s="94">
        <v>17</v>
      </c>
      <c r="BL11" s="94"/>
      <c r="BM11" s="93">
        <v>815.23</v>
      </c>
      <c r="BN11" s="93">
        <v>500</v>
      </c>
      <c r="BO11" s="94" t="s">
        <v>179</v>
      </c>
      <c r="BP11" s="94"/>
      <c r="BQ11" s="94"/>
      <c r="BR11" s="94">
        <v>22</v>
      </c>
      <c r="BS11" s="94"/>
      <c r="BT11" s="93">
        <v>500</v>
      </c>
      <c r="BU11" s="94"/>
      <c r="BV11" s="94"/>
      <c r="BW11" s="94"/>
      <c r="BX11" s="94"/>
      <c r="BY11" s="94"/>
      <c r="BZ11" s="98"/>
      <c r="CA11" s="108">
        <v>24367.3</v>
      </c>
      <c r="CB11" s="86" t="s">
        <v>179</v>
      </c>
      <c r="CC11" s="47"/>
      <c r="CD11" s="47"/>
      <c r="CE11" s="47"/>
      <c r="CF11" s="47"/>
      <c r="CG11" s="46">
        <v>24367.3</v>
      </c>
      <c r="CH11" s="121">
        <f>CA11*1/100</f>
        <v>243.673</v>
      </c>
      <c r="CI11" s="122">
        <v>10000</v>
      </c>
      <c r="CJ11" s="122">
        <f>CA11*18/100</f>
        <v>4386.1139999999996</v>
      </c>
      <c r="CK11" s="122">
        <f>CA11*1.5/100</f>
        <v>365.50949999999995</v>
      </c>
      <c r="CL11" s="123">
        <f>SUM(CH11:CK11)</f>
        <v>14995.2965</v>
      </c>
      <c r="CM11" s="124">
        <f>CA11-CL11</f>
        <v>9372.0034999999989</v>
      </c>
    </row>
    <row r="12" spans="1:91" s="49" customFormat="1" ht="26.25" thickBot="1" x14ac:dyDescent="0.25">
      <c r="A12" s="91">
        <v>2</v>
      </c>
      <c r="B12" s="92" t="s">
        <v>178</v>
      </c>
      <c r="C12" s="92" t="s">
        <v>184</v>
      </c>
      <c r="D12" s="92">
        <v>22</v>
      </c>
      <c r="E12" s="93">
        <v>9250</v>
      </c>
      <c r="F12" s="94" t="s">
        <v>179</v>
      </c>
      <c r="G12" s="94"/>
      <c r="H12" s="94"/>
      <c r="I12" s="94">
        <v>22</v>
      </c>
      <c r="J12" s="94"/>
      <c r="K12" s="93">
        <v>9250</v>
      </c>
      <c r="L12" s="93">
        <v>6937.5</v>
      </c>
      <c r="M12" s="94" t="s">
        <v>179</v>
      </c>
      <c r="N12" s="94"/>
      <c r="O12" s="94"/>
      <c r="P12" s="94">
        <v>22</v>
      </c>
      <c r="Q12" s="94"/>
      <c r="R12" s="93">
        <v>6937.5</v>
      </c>
      <c r="S12" s="93">
        <v>2775</v>
      </c>
      <c r="T12" s="94" t="s">
        <v>179</v>
      </c>
      <c r="U12" s="94"/>
      <c r="V12" s="94"/>
      <c r="W12" s="94">
        <v>22</v>
      </c>
      <c r="X12" s="94"/>
      <c r="Y12" s="93">
        <v>2775</v>
      </c>
      <c r="Z12" s="93">
        <v>18824</v>
      </c>
      <c r="AA12" s="94" t="s">
        <v>179</v>
      </c>
      <c r="AB12" s="94"/>
      <c r="AC12" s="94"/>
      <c r="AD12" s="94"/>
      <c r="AE12" s="94"/>
      <c r="AF12" s="93">
        <v>18824</v>
      </c>
      <c r="AG12" s="94"/>
      <c r="AH12" s="94"/>
      <c r="AI12" s="94"/>
      <c r="AJ12" s="94"/>
      <c r="AK12" s="94"/>
      <c r="AL12" s="93"/>
      <c r="AM12" s="93">
        <v>264.07</v>
      </c>
      <c r="AN12" s="94" t="s">
        <v>179</v>
      </c>
      <c r="AO12" s="94"/>
      <c r="AP12" s="94"/>
      <c r="AQ12" s="94">
        <v>22</v>
      </c>
      <c r="AR12" s="94"/>
      <c r="AS12" s="93">
        <v>264.07</v>
      </c>
      <c r="AT12" s="93">
        <v>3052.5</v>
      </c>
      <c r="AU12" s="94" t="s">
        <v>179</v>
      </c>
      <c r="AV12" s="94"/>
      <c r="AW12" s="94"/>
      <c r="AX12" s="94">
        <v>22</v>
      </c>
      <c r="AY12" s="94"/>
      <c r="AZ12" s="93">
        <v>3052.5</v>
      </c>
      <c r="BA12" s="94"/>
      <c r="BB12" s="94"/>
      <c r="BC12" s="94"/>
      <c r="BD12" s="94"/>
      <c r="BE12" s="94"/>
      <c r="BF12" s="93"/>
      <c r="BG12" s="93">
        <v>925</v>
      </c>
      <c r="BH12" s="94" t="s">
        <v>179</v>
      </c>
      <c r="BI12" s="94"/>
      <c r="BJ12" s="94"/>
      <c r="BK12" s="94">
        <v>22</v>
      </c>
      <c r="BL12" s="94"/>
      <c r="BM12" s="93">
        <v>925</v>
      </c>
      <c r="BN12" s="93">
        <v>600</v>
      </c>
      <c r="BO12" s="94" t="s">
        <v>179</v>
      </c>
      <c r="BP12" s="94"/>
      <c r="BQ12" s="94"/>
      <c r="BR12" s="94">
        <v>22</v>
      </c>
      <c r="BS12" s="94"/>
      <c r="BT12" s="93">
        <v>600</v>
      </c>
      <c r="BU12" s="94"/>
      <c r="BV12" s="94"/>
      <c r="BW12" s="94"/>
      <c r="BX12" s="94"/>
      <c r="BY12" s="94"/>
      <c r="BZ12" s="98"/>
      <c r="CA12" s="108">
        <v>42628.07</v>
      </c>
      <c r="CB12" s="86" t="s">
        <v>179</v>
      </c>
      <c r="CC12" s="47"/>
      <c r="CD12" s="47"/>
      <c r="CE12" s="47"/>
      <c r="CF12" s="47"/>
      <c r="CG12" s="46">
        <v>42628.07</v>
      </c>
      <c r="CH12" s="121">
        <f>CA12*1/100</f>
        <v>426.28070000000002</v>
      </c>
      <c r="CI12" s="122">
        <v>3000</v>
      </c>
      <c r="CJ12" s="122">
        <f>CA12*18/100</f>
        <v>7673.0526</v>
      </c>
      <c r="CK12" s="122">
        <f>CA12*1.5/100</f>
        <v>639.42104999999992</v>
      </c>
      <c r="CL12" s="123">
        <f>SUM(CH12:CK12)</f>
        <v>11738.754349999999</v>
      </c>
      <c r="CM12" s="108">
        <f>CA12-CL12</f>
        <v>30889.31565</v>
      </c>
    </row>
    <row r="13" spans="1:91" s="19" customFormat="1" hidden="1" x14ac:dyDescent="0.2">
      <c r="A13" s="95"/>
      <c r="B13" s="96"/>
      <c r="C13" s="96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9"/>
      <c r="CA13" s="109"/>
      <c r="CB13" s="87"/>
      <c r="CC13" s="52"/>
      <c r="CD13" s="52"/>
      <c r="CE13" s="52"/>
      <c r="CF13" s="52"/>
      <c r="CG13" s="52"/>
    </row>
    <row r="14" spans="1:91" s="19" customFormat="1" hidden="1" x14ac:dyDescent="0.2">
      <c r="A14" s="95"/>
      <c r="B14" s="96"/>
      <c r="C14" s="96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9"/>
      <c r="CA14" s="109"/>
      <c r="CB14" s="87"/>
      <c r="CC14" s="52"/>
      <c r="CD14" s="52"/>
      <c r="CE14" s="52"/>
      <c r="CF14" s="52"/>
      <c r="CG14" s="52"/>
    </row>
    <row r="15" spans="1:91" s="19" customFormat="1" ht="13.5" hidden="1" thickBot="1" x14ac:dyDescent="0.25">
      <c r="A15" s="50"/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100"/>
      <c r="CA15" s="110"/>
      <c r="CB15" s="87"/>
      <c r="CC15" s="52"/>
      <c r="CD15" s="52"/>
      <c r="CE15" s="52"/>
      <c r="CF15" s="52"/>
      <c r="CG15" s="52"/>
    </row>
    <row r="16" spans="1:91" ht="12.75" customHeight="1" x14ac:dyDescent="0.2">
      <c r="A16" s="21"/>
      <c r="B16" s="56" t="s">
        <v>121</v>
      </c>
      <c r="C16" s="56"/>
      <c r="D16" s="56"/>
      <c r="E16" s="57">
        <f>SUM(Лист1!K8:K15)</f>
        <v>19800</v>
      </c>
      <c r="F16" s="58" t="str">
        <f>CONCATENATE(IF(G16&lt;&gt;0,CONCATENATE(TEXT(G16,"0,00"),"д."),""),IF(H16&lt;&gt;0,CONCATENATE(" ",TEXT(H16,"0,00"),"г."),""))</f>
        <v>44,00д.</v>
      </c>
      <c r="G16" s="71">
        <f>SUM(Лист1!I8:I15)</f>
        <v>44</v>
      </c>
      <c r="H16" s="71">
        <f>SUM(Лист1!J8:J15)</f>
        <v>0</v>
      </c>
      <c r="I16" s="57"/>
      <c r="J16" s="57"/>
      <c r="K16" s="66"/>
      <c r="L16" s="57">
        <f>SUM(Лист1!R8:R15)</f>
        <v>12212.5</v>
      </c>
      <c r="M16" s="58" t="str">
        <f>CONCATENATE(IF(N16&lt;&gt;0,CONCATENATE(TEXT(N16,"0,00"),"д."),""),IF(O16&lt;&gt;0,CONCATENATE(" ",TEXT(O16,"0,00"),"г."),""))</f>
        <v>44,00д.</v>
      </c>
      <c r="N16" s="71">
        <f>SUM(Лист1!P8:P15)</f>
        <v>44</v>
      </c>
      <c r="O16" s="71">
        <f>SUM(Лист1!Q8:Q15)</f>
        <v>0</v>
      </c>
      <c r="P16" s="57"/>
      <c r="Q16" s="57"/>
      <c r="R16" s="66"/>
      <c r="S16" s="57">
        <f>SUM(Лист1!Y8:Y15)</f>
        <v>5940</v>
      </c>
      <c r="T16" s="58" t="str">
        <f>CONCATENATE(IF(U16&lt;&gt;0,CONCATENATE(TEXT(U16,"0,00"),"д."),""),IF(V16&lt;&gt;0,CONCATENATE(" ",TEXT(V16,"0,00"),"г."),""))</f>
        <v>44,00д.</v>
      </c>
      <c r="U16" s="71">
        <f>SUM(Лист1!W8:W15)</f>
        <v>44</v>
      </c>
      <c r="V16" s="71">
        <f>SUM(Лист1!X8:X15)</f>
        <v>0</v>
      </c>
      <c r="W16" s="57"/>
      <c r="X16" s="57"/>
      <c r="Y16" s="66"/>
      <c r="Z16" s="57">
        <f>SUM(Лист1!AF8:AF15)</f>
        <v>18824</v>
      </c>
      <c r="AA16" s="58" t="str">
        <f>CONCATENATE(IF(AB16&lt;&gt;0,CONCATENATE(TEXT(AB16,"0,00"),"д."),""),IF(AC16&lt;&gt;0,CONCATENATE(" ",TEXT(AC16,"0,00"),"г."),""))</f>
        <v/>
      </c>
      <c r="AB16" s="71">
        <f>SUM(Лист1!AD8:AD15)</f>
        <v>0</v>
      </c>
      <c r="AC16" s="71">
        <f>SUM(Лист1!AE8:AE15)</f>
        <v>0</v>
      </c>
      <c r="AD16" s="57"/>
      <c r="AE16" s="57"/>
      <c r="AF16" s="66"/>
      <c r="AG16" s="58" t="str">
        <f>CONCATENATE(IF(AH16&lt;&gt;0,CONCATENATE(TEXT(AH16,"0,00"),"д."),""),IF(AI16&lt;&gt;0,CONCATENATE(" ",TEXT(AI16,"0,00"),"г."),""))</f>
        <v/>
      </c>
      <c r="AH16" s="71">
        <f>SUM(Лист1!AJ8:AJ15)</f>
        <v>0</v>
      </c>
      <c r="AI16" s="71">
        <f>SUM(Лист1!AK8:AK15)</f>
        <v>0</v>
      </c>
      <c r="AJ16" s="57"/>
      <c r="AK16" s="57"/>
      <c r="AL16" s="66"/>
      <c r="AM16" s="57">
        <f>SUM(Лист1!AS8:AS15)</f>
        <v>528.14</v>
      </c>
      <c r="AN16" s="58" t="str">
        <f>CONCATENATE(IF(AO16&lt;&gt;0,CONCATENATE(TEXT(AO16,"0,00"),"д."),""),IF(AP16&lt;&gt;0,CONCATENATE(" ",TEXT(AP16,"0,00"),"г."),""))</f>
        <v>44,00д.</v>
      </c>
      <c r="AO16" s="71">
        <f>SUM(Лист1!AQ8:AQ15)</f>
        <v>44</v>
      </c>
      <c r="AP16" s="71">
        <f>SUM(Лист1!AR8:AR15)</f>
        <v>0</v>
      </c>
      <c r="AQ16" s="57"/>
      <c r="AR16" s="57"/>
      <c r="AS16" s="66"/>
      <c r="AT16" s="57">
        <f>SUM(Лист1!AZ8:AZ15)</f>
        <v>6850.5</v>
      </c>
      <c r="AU16" s="58" t="str">
        <f>CONCATENATE(IF(AV16&lt;&gt;0,CONCATENATE(TEXT(AV16,"0,00"),"д."),""),IF(AW16&lt;&gt;0,CONCATENATE(" ",TEXT(AW16,"0,00"),"г."),""))</f>
        <v>44,00д.</v>
      </c>
      <c r="AV16" s="71">
        <f>SUM(Лист1!AX8:AX15)</f>
        <v>44</v>
      </c>
      <c r="AW16" s="71">
        <f>SUM(Лист1!AY8:AY15)</f>
        <v>0</v>
      </c>
      <c r="AX16" s="57"/>
      <c r="AY16" s="57"/>
      <c r="AZ16" s="66"/>
      <c r="BA16" s="58" t="str">
        <f>CONCATENATE(IF(BB16&lt;&gt;0,CONCATENATE(TEXT(BB16,"0,00"),"д."),""),IF(BC16&lt;&gt;0,CONCATENATE(" ",TEXT(BC16,"0,00"),"г."),""))</f>
        <v/>
      </c>
      <c r="BB16" s="71">
        <f>SUM(Лист1!BD8:BD15)</f>
        <v>0</v>
      </c>
      <c r="BC16" s="71">
        <f>SUM(Лист1!BE8:BE15)</f>
        <v>0</v>
      </c>
      <c r="BD16" s="57"/>
      <c r="BE16" s="57"/>
      <c r="BF16" s="66"/>
      <c r="BG16" s="57">
        <f>SUM(Лист1!BM8:BM15)</f>
        <v>1740.23</v>
      </c>
      <c r="BH16" s="58" t="str">
        <f>CONCATENATE(IF(BI16&lt;&gt;0,CONCATENATE(TEXT(BI16,"0,00"),"д."),""),IF(BJ16&lt;&gt;0,CONCATENATE(" ",TEXT(BJ16,"0,00"),"г."),""))</f>
        <v>39,00д.</v>
      </c>
      <c r="BI16" s="71">
        <f>SUM(Лист1!BK8:BK15)</f>
        <v>39</v>
      </c>
      <c r="BJ16" s="71">
        <f>SUM(Лист1!BL8:BL15)</f>
        <v>0</v>
      </c>
      <c r="BK16" s="57"/>
      <c r="BL16" s="57"/>
      <c r="BM16" s="66"/>
      <c r="BN16" s="57">
        <f>SUM(Лист1!BT8:BT15)</f>
        <v>1100</v>
      </c>
      <c r="BO16" s="58" t="str">
        <f>CONCATENATE(IF(BP16&lt;&gt;0,CONCATENATE(TEXT(BP16,"0,00"),"д."),""),IF(BQ16&lt;&gt;0,CONCATENATE(" ",TEXT(BQ16,"0,00"),"г."),""))</f>
        <v>44,00д.</v>
      </c>
      <c r="BP16" s="71">
        <f>SUM(Лист1!BR8:BR15)</f>
        <v>44</v>
      </c>
      <c r="BQ16" s="71">
        <f>SUM(Лист1!BS8:BS15)</f>
        <v>0</v>
      </c>
      <c r="BR16" s="57"/>
      <c r="BS16" s="57"/>
      <c r="BT16" s="66"/>
      <c r="BU16" s="58" t="str">
        <f>CONCATENATE(IF(BV16&lt;&gt;0,CONCATENATE(TEXT(BV16,"0,00"),"д."),""),IF(BW16&lt;&gt;0,CONCATENATE(" ",TEXT(BW16,"0,00"),"г."),""))</f>
        <v/>
      </c>
      <c r="BV16" s="71">
        <f>SUM(Лист1!BX8:BX15)</f>
        <v>0</v>
      </c>
      <c r="BW16" s="71">
        <f>SUM(Лист1!BY8:BY15)</f>
        <v>0</v>
      </c>
      <c r="BX16" s="57"/>
      <c r="BY16" s="57"/>
      <c r="BZ16" s="101"/>
      <c r="CA16" s="111">
        <f>SUM(Лист1!CG8:CG15)</f>
        <v>66995.37</v>
      </c>
      <c r="CB16" s="103" t="str">
        <f>CONCATENATE(IF(CC16&lt;&gt;0,CONCATENATE(TEXT(CC16,"0,00"),"д."),""),IF(CD16&lt;&gt;0,CONCATENATE(" ",TEXT(CD16,"0,00"),"г."),""))</f>
        <v/>
      </c>
      <c r="CC16" s="71">
        <f>SUM(Лист1!CE8:CE15)</f>
        <v>0</v>
      </c>
      <c r="CD16" s="71">
        <f>SUM(Лист1!CF8:CF15)</f>
        <v>0</v>
      </c>
      <c r="CE16" s="57"/>
      <c r="CF16" s="57"/>
      <c r="CG16" s="101"/>
      <c r="CH16" s="125">
        <f t="shared" ref="CH16:CM16" si="0">SUM(CH11:CH15)</f>
        <v>669.95370000000003</v>
      </c>
      <c r="CI16" s="125">
        <f t="shared" si="0"/>
        <v>13000</v>
      </c>
      <c r="CJ16" s="126">
        <f t="shared" si="0"/>
        <v>12059.1666</v>
      </c>
      <c r="CK16" s="125">
        <f t="shared" si="0"/>
        <v>1004.9305499999998</v>
      </c>
      <c r="CL16" s="125">
        <f t="shared" si="0"/>
        <v>26734.05085</v>
      </c>
      <c r="CM16" s="127">
        <f t="shared" si="0"/>
        <v>40261.319149999996</v>
      </c>
    </row>
    <row r="17" spans="1:91" ht="12.75" customHeight="1" thickBot="1" x14ac:dyDescent="0.25">
      <c r="A17" s="29"/>
      <c r="B17" s="68"/>
      <c r="C17" s="68"/>
      <c r="D17" s="68"/>
      <c r="E17" s="69" t="str">
        <f>IF(OR(ISBLANK($A$1),E16=0),"",CONCATENATE(TEXT(E16/$B$1,"0,00")," ",$A$1))</f>
        <v/>
      </c>
      <c r="F17" s="69"/>
      <c r="G17" s="69"/>
      <c r="H17" s="69"/>
      <c r="I17" s="69"/>
      <c r="J17" s="69"/>
      <c r="K17" s="69" t="str">
        <f>IF(ISBLANK($A$1),"",CONCATENATE(TEXT(K16/$B$1,"0,00")," ",$A$1))</f>
        <v/>
      </c>
      <c r="L17" s="69" t="str">
        <f>IF(OR(ISBLANK($A$1),L16=0),"",CONCATENATE(TEXT(L16/$B$1,"0,00")," ",$A$1))</f>
        <v/>
      </c>
      <c r="M17" s="69"/>
      <c r="N17" s="69"/>
      <c r="O17" s="69"/>
      <c r="P17" s="69"/>
      <c r="Q17" s="69"/>
      <c r="R17" s="69" t="str">
        <f>IF(ISBLANK($A$1),"",CONCATENATE(TEXT(R16/$B$1,"0,00")," ",$A$1))</f>
        <v/>
      </c>
      <c r="S17" s="69" t="str">
        <f>IF(OR(ISBLANK($A$1),S16=0),"",CONCATENATE(TEXT(S16/$B$1,"0,00")," ",$A$1))</f>
        <v/>
      </c>
      <c r="T17" s="69"/>
      <c r="U17" s="69"/>
      <c r="V17" s="69"/>
      <c r="W17" s="69"/>
      <c r="X17" s="69"/>
      <c r="Y17" s="69" t="str">
        <f>IF(ISBLANK($A$1),"",CONCATENATE(TEXT(Y16/$B$1,"0,00")," ",$A$1))</f>
        <v/>
      </c>
      <c r="Z17" s="69" t="str">
        <f>IF(OR(ISBLANK($A$1),Z16=0),"",CONCATENATE(TEXT(Z16/$B$1,"0,00")," ",$A$1))</f>
        <v/>
      </c>
      <c r="AA17" s="69"/>
      <c r="AB17" s="69"/>
      <c r="AC17" s="69"/>
      <c r="AD17" s="69"/>
      <c r="AE17" s="69"/>
      <c r="AF17" s="69" t="str">
        <f>IF(ISBLANK($A$1),"",CONCATENATE(TEXT(AF16/$B$1,"0,00")," ",$A$1))</f>
        <v/>
      </c>
      <c r="AG17" s="69"/>
      <c r="AH17" s="69"/>
      <c r="AI17" s="69"/>
      <c r="AJ17" s="69"/>
      <c r="AK17" s="69"/>
      <c r="AL17" s="69" t="str">
        <f>IF(ISBLANK($A$1),"",CONCATENATE(TEXT(AL16/$B$1,"0,00")," ",$A$1))</f>
        <v/>
      </c>
      <c r="AM17" s="69" t="str">
        <f>IF(OR(ISBLANK($A$1),AM16=0),"",CONCATENATE(TEXT(AM16/$B$1,"0,00")," ",$A$1))</f>
        <v/>
      </c>
      <c r="AN17" s="69"/>
      <c r="AO17" s="69"/>
      <c r="AP17" s="69"/>
      <c r="AQ17" s="69"/>
      <c r="AR17" s="69"/>
      <c r="AS17" s="69" t="str">
        <f>IF(ISBLANK($A$1),"",CONCATENATE(TEXT(AS16/$B$1,"0,00")," ",$A$1))</f>
        <v/>
      </c>
      <c r="AT17" s="69" t="str">
        <f>IF(OR(ISBLANK($A$1),AT16=0),"",CONCATENATE(TEXT(AT16/$B$1,"0,00")," ",$A$1))</f>
        <v/>
      </c>
      <c r="AU17" s="69"/>
      <c r="AV17" s="69"/>
      <c r="AW17" s="69"/>
      <c r="AX17" s="69"/>
      <c r="AY17" s="69"/>
      <c r="AZ17" s="69" t="str">
        <f>IF(ISBLANK($A$1),"",CONCATENATE(TEXT(AZ16/$B$1,"0,00")," ",$A$1))</f>
        <v/>
      </c>
      <c r="BA17" s="69"/>
      <c r="BB17" s="69"/>
      <c r="BC17" s="69"/>
      <c r="BD17" s="69"/>
      <c r="BE17" s="69"/>
      <c r="BF17" s="69" t="str">
        <f>IF(ISBLANK($A$1),"",CONCATENATE(TEXT(BF16/$B$1,"0,00")," ",$A$1))</f>
        <v/>
      </c>
      <c r="BG17" s="69" t="str">
        <f>IF(OR(ISBLANK($A$1),BG16=0),"",CONCATENATE(TEXT(BG16/$B$1,"0,00")," ",$A$1))</f>
        <v/>
      </c>
      <c r="BH17" s="69"/>
      <c r="BI17" s="69"/>
      <c r="BJ17" s="69"/>
      <c r="BK17" s="69"/>
      <c r="BL17" s="69"/>
      <c r="BM17" s="69" t="str">
        <f>IF(ISBLANK($A$1),"",CONCATENATE(TEXT(BM16/$B$1,"0,00")," ",$A$1))</f>
        <v/>
      </c>
      <c r="BN17" s="69" t="str">
        <f>IF(OR(ISBLANK($A$1),BN16=0),"",CONCATENATE(TEXT(BN16/$B$1,"0,00")," ",$A$1))</f>
        <v/>
      </c>
      <c r="BO17" s="69"/>
      <c r="BP17" s="69"/>
      <c r="BQ17" s="69"/>
      <c r="BR17" s="69"/>
      <c r="BS17" s="69"/>
      <c r="BT17" s="69" t="str">
        <f>IF(ISBLANK($A$1),"",CONCATENATE(TEXT(BT16/$B$1,"0,00")," ",$A$1))</f>
        <v/>
      </c>
      <c r="BU17" s="69"/>
      <c r="BV17" s="69"/>
      <c r="BW17" s="69"/>
      <c r="BX17" s="69"/>
      <c r="BY17" s="69"/>
      <c r="BZ17" s="102" t="str">
        <f>IF(ISBLANK($A$1),"",CONCATENATE(TEXT(BZ16/$B$1,"0,00")," ",$A$1))</f>
        <v/>
      </c>
      <c r="CA17" s="112" t="str">
        <f>IF(OR(ISBLANK($A$1),CA16=0),"",CONCATENATE(TEXT(CA16/$B$1,"0,00")," ",$A$1))</f>
        <v/>
      </c>
      <c r="CB17" s="104"/>
      <c r="CC17" s="69"/>
      <c r="CD17" s="69"/>
      <c r="CE17" s="69"/>
      <c r="CF17" s="69"/>
      <c r="CG17" s="102" t="str">
        <f>IF(ISBLANK($A$1),"",CONCATENATE(TEXT(CG16/$B$1,"0,00")," ",$A$1))</f>
        <v/>
      </c>
      <c r="CH17" s="128"/>
      <c r="CI17" s="128"/>
      <c r="CJ17" s="129"/>
      <c r="CK17" s="128"/>
      <c r="CL17" s="128"/>
      <c r="CM17" s="130"/>
    </row>
    <row r="18" spans="1:91" ht="12.75" hidden="1" customHeight="1" x14ac:dyDescent="0.2">
      <c r="A18" s="19"/>
      <c r="B18" s="8"/>
      <c r="C18" s="8"/>
      <c r="D18" s="8"/>
      <c r="E18" s="20"/>
      <c r="F18" s="20" t="s">
        <v>181</v>
      </c>
      <c r="G18" s="20"/>
      <c r="H18" s="20"/>
      <c r="I18" s="20"/>
      <c r="J18" s="20"/>
      <c r="K18" s="8"/>
      <c r="L18" s="20"/>
      <c r="M18" s="20" t="s">
        <v>181</v>
      </c>
      <c r="N18" s="20"/>
      <c r="O18" s="20"/>
      <c r="P18" s="20"/>
      <c r="Q18" s="20"/>
      <c r="R18" s="8"/>
      <c r="S18" s="20"/>
      <c r="T18" s="20" t="s">
        <v>181</v>
      </c>
      <c r="U18" s="20"/>
      <c r="V18" s="20"/>
      <c r="W18" s="20"/>
      <c r="X18" s="20"/>
      <c r="Y18" s="8"/>
      <c r="Z18" s="20"/>
      <c r="AA18" s="20" t="s">
        <v>181</v>
      </c>
      <c r="AB18" s="20"/>
      <c r="AC18" s="20"/>
      <c r="AD18" s="20"/>
      <c r="AE18" s="20"/>
      <c r="AF18" s="8"/>
      <c r="AG18" s="20" t="s">
        <v>181</v>
      </c>
      <c r="AH18" s="20"/>
      <c r="AI18" s="20"/>
      <c r="AJ18" s="20"/>
      <c r="AK18" s="20"/>
      <c r="AL18" s="8"/>
      <c r="AM18" s="20"/>
      <c r="AN18" s="20" t="s">
        <v>181</v>
      </c>
      <c r="AO18" s="20"/>
      <c r="AP18" s="20"/>
      <c r="AQ18" s="20"/>
      <c r="AR18" s="20"/>
      <c r="AS18" s="8"/>
      <c r="AT18" s="20"/>
      <c r="AU18" s="20" t="s">
        <v>181</v>
      </c>
      <c r="AV18" s="20"/>
      <c r="AW18" s="20"/>
      <c r="AX18" s="20"/>
      <c r="AY18" s="20"/>
      <c r="AZ18" s="8"/>
      <c r="BA18" s="20" t="s">
        <v>181</v>
      </c>
      <c r="BB18" s="20"/>
      <c r="BC18" s="20"/>
      <c r="BD18" s="20"/>
      <c r="BE18" s="20"/>
      <c r="BF18" s="8"/>
      <c r="BG18" s="20"/>
      <c r="BH18" s="20" t="s">
        <v>181</v>
      </c>
      <c r="BI18" s="20"/>
      <c r="BJ18" s="20"/>
      <c r="BK18" s="20"/>
      <c r="BL18" s="20"/>
      <c r="BM18" s="8"/>
      <c r="BN18" s="20"/>
      <c r="BO18" s="20" t="s">
        <v>181</v>
      </c>
      <c r="BP18" s="20"/>
      <c r="BQ18" s="20"/>
      <c r="BR18" s="20"/>
      <c r="BS18" s="20"/>
      <c r="BT18" s="8"/>
      <c r="BU18" s="20" t="s">
        <v>181</v>
      </c>
      <c r="BV18" s="20"/>
      <c r="BW18" s="20"/>
      <c r="BX18" s="20"/>
      <c r="BY18" s="20"/>
      <c r="BZ18" s="8"/>
      <c r="CA18" s="20"/>
      <c r="CB18" s="20" t="s">
        <v>181</v>
      </c>
      <c r="CC18" s="20"/>
      <c r="CD18" s="20"/>
      <c r="CE18" s="20"/>
      <c r="CF18" s="20"/>
      <c r="CG18" s="8"/>
    </row>
    <row r="19" spans="1:91" s="19" customFormat="1" x14ac:dyDescent="0.2">
      <c r="B19" s="8"/>
      <c r="C19" s="8"/>
      <c r="D19" s="8"/>
      <c r="E19" s="20"/>
      <c r="F19" s="20"/>
      <c r="G19" s="20"/>
      <c r="H19" s="20"/>
      <c r="I19" s="20"/>
      <c r="J19" s="20"/>
      <c r="K19" s="8"/>
      <c r="L19" s="8"/>
      <c r="M19" s="8"/>
      <c r="N19" s="8"/>
      <c r="O19" s="8"/>
    </row>
    <row r="20" spans="1:91" ht="12.75" customHeight="1" x14ac:dyDescent="0.2">
      <c r="A20" s="72" t="str">
        <f>CHAR(160)</f>
        <v> </v>
      </c>
      <c r="B20" s="73"/>
      <c r="C20" s="73"/>
      <c r="D20" s="73"/>
      <c r="E20" s="74"/>
      <c r="F20" s="74"/>
      <c r="G20" s="74"/>
      <c r="H20" s="74"/>
      <c r="I20" s="74"/>
      <c r="J20" s="74"/>
      <c r="K20" s="73"/>
      <c r="L20" s="73"/>
      <c r="M20" s="73"/>
      <c r="N20" s="73"/>
      <c r="O20" s="75"/>
      <c r="P20" s="76"/>
      <c r="Q20" s="76"/>
      <c r="R20" s="76"/>
    </row>
  </sheetData>
  <mergeCells count="3">
    <mergeCell ref="A2:BN2"/>
    <mergeCell ref="A3:B3"/>
    <mergeCell ref="A5:CA6"/>
  </mergeCells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topLeftCell="A37" workbookViewId="0">
      <selection activeCell="E46" sqref="E46"/>
    </sheetView>
  </sheetViews>
  <sheetFormatPr defaultRowHeight="12.75" x14ac:dyDescent="0.2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88.140625" style="2" customWidth="1"/>
    <col min="6" max="6" width="25" style="1" customWidth="1"/>
    <col min="7" max="16384" width="9.140625" style="1"/>
  </cols>
  <sheetData>
    <row r="1" spans="1:256" x14ac:dyDescent="0.2">
      <c r="B1" s="1" t="s">
        <v>0</v>
      </c>
      <c r="D1" s="1" t="s">
        <v>1</v>
      </c>
      <c r="E1" s="2" t="s">
        <v>2</v>
      </c>
    </row>
    <row r="2" spans="1:256" x14ac:dyDescent="0.2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5.5" x14ac:dyDescent="0.2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x14ac:dyDescent="0.2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 x14ac:dyDescent="0.2">
      <c r="B7" s="1" t="s">
        <v>0</v>
      </c>
      <c r="D7" s="1" t="s">
        <v>12</v>
      </c>
      <c r="E7" s="2" t="s">
        <v>13</v>
      </c>
    </row>
    <row r="8" spans="1:256" x14ac:dyDescent="0.2">
      <c r="B8" s="1" t="s">
        <v>0</v>
      </c>
      <c r="C8" s="1" t="s">
        <v>3</v>
      </c>
      <c r="D8" s="1" t="s">
        <v>14</v>
      </c>
      <c r="E8" s="2" t="s">
        <v>5</v>
      </c>
    </row>
    <row r="9" spans="1:256" x14ac:dyDescent="0.2">
      <c r="B9" s="1" t="s">
        <v>0</v>
      </c>
      <c r="C9" s="1" t="s">
        <v>3</v>
      </c>
      <c r="D9" s="1" t="s">
        <v>15</v>
      </c>
      <c r="E9" s="2">
        <v>0</v>
      </c>
    </row>
    <row r="10" spans="1:256" x14ac:dyDescent="0.2">
      <c r="B10" s="1" t="s">
        <v>0</v>
      </c>
      <c r="C10" s="1" t="s">
        <v>3</v>
      </c>
      <c r="D10" s="1" t="s">
        <v>16</v>
      </c>
      <c r="E10" s="2">
        <v>0</v>
      </c>
    </row>
    <row r="11" spans="1:256" x14ac:dyDescent="0.2">
      <c r="B11" s="1" t="s">
        <v>0</v>
      </c>
      <c r="C11" s="1" t="s">
        <v>3</v>
      </c>
      <c r="D11" s="1" t="s">
        <v>17</v>
      </c>
      <c r="E11" s="2">
        <v>0</v>
      </c>
    </row>
    <row r="12" spans="1:256" x14ac:dyDescent="0.2">
      <c r="B12" s="1" t="s">
        <v>0</v>
      </c>
      <c r="C12" s="1" t="s">
        <v>3</v>
      </c>
      <c r="D12" s="1" t="s">
        <v>18</v>
      </c>
      <c r="E12" s="2" t="s">
        <v>5</v>
      </c>
    </row>
    <row r="13" spans="1:256" x14ac:dyDescent="0.2">
      <c r="B13" s="1" t="s">
        <v>0</v>
      </c>
      <c r="C13" s="1" t="s">
        <v>7</v>
      </c>
      <c r="D13" s="1" t="s">
        <v>18</v>
      </c>
      <c r="E13" s="2" t="s">
        <v>19</v>
      </c>
    </row>
    <row r="14" spans="1:256" x14ac:dyDescent="0.2">
      <c r="B14" s="1" t="s">
        <v>0</v>
      </c>
      <c r="C14" s="1" t="s">
        <v>3</v>
      </c>
      <c r="D14" s="1" t="s">
        <v>20</v>
      </c>
      <c r="E14" s="2">
        <v>1</v>
      </c>
    </row>
    <row r="15" spans="1:256" x14ac:dyDescent="0.2">
      <c r="B15" s="1" t="s">
        <v>0</v>
      </c>
      <c r="C15" s="1" t="s">
        <v>7</v>
      </c>
      <c r="D15" s="1" t="s">
        <v>20</v>
      </c>
      <c r="E15" s="2" t="s">
        <v>21</v>
      </c>
    </row>
    <row r="16" spans="1:256" x14ac:dyDescent="0.2">
      <c r="B16" s="1" t="s">
        <v>0</v>
      </c>
      <c r="D16" s="1" t="s">
        <v>22</v>
      </c>
      <c r="E16" s="1" t="s">
        <v>20</v>
      </c>
    </row>
    <row r="17" spans="2:5" x14ac:dyDescent="0.2">
      <c r="B17" s="1" t="s">
        <v>0</v>
      </c>
      <c r="D17" s="1" t="s">
        <v>23</v>
      </c>
      <c r="E17" s="2" t="s">
        <v>24</v>
      </c>
    </row>
    <row r="18" spans="2:5" x14ac:dyDescent="0.2">
      <c r="B18" s="1" t="s">
        <v>0</v>
      </c>
      <c r="C18" s="1" t="s">
        <v>3</v>
      </c>
      <c r="D18" s="1" t="s">
        <v>25</v>
      </c>
      <c r="E18" s="2">
        <v>0</v>
      </c>
    </row>
    <row r="19" spans="2:5" x14ac:dyDescent="0.2">
      <c r="B19" s="1" t="s">
        <v>0</v>
      </c>
      <c r="C19" s="1" t="s">
        <v>3</v>
      </c>
      <c r="D19" s="1" t="s">
        <v>26</v>
      </c>
      <c r="E19" s="2">
        <v>0</v>
      </c>
    </row>
    <row r="20" spans="2:5" x14ac:dyDescent="0.2">
      <c r="B20" s="1" t="s">
        <v>0</v>
      </c>
      <c r="C20" s="1" t="s">
        <v>3</v>
      </c>
      <c r="D20" s="1" t="s">
        <v>27</v>
      </c>
      <c r="E20" s="2">
        <v>0</v>
      </c>
    </row>
    <row r="21" spans="2:5" x14ac:dyDescent="0.2">
      <c r="B21" s="1" t="s">
        <v>0</v>
      </c>
      <c r="C21" s="1" t="s">
        <v>3</v>
      </c>
      <c r="D21" s="1" t="s">
        <v>28</v>
      </c>
      <c r="E21" s="2">
        <v>0</v>
      </c>
    </row>
    <row r="23" spans="2:5" ht="25.5" x14ac:dyDescent="0.2">
      <c r="B23" s="1" t="s">
        <v>29</v>
      </c>
      <c r="D23" s="1" t="s">
        <v>30</v>
      </c>
      <c r="E23" s="2" t="s">
        <v>31</v>
      </c>
    </row>
    <row r="25" spans="2:5" x14ac:dyDescent="0.2">
      <c r="B25" s="1" t="s">
        <v>32</v>
      </c>
      <c r="C25" s="1" t="s">
        <v>7</v>
      </c>
      <c r="D25" s="1" t="s">
        <v>15</v>
      </c>
      <c r="E25" s="2" t="s">
        <v>33</v>
      </c>
    </row>
    <row r="26" spans="2:5" x14ac:dyDescent="0.2">
      <c r="B26" s="1" t="s">
        <v>32</v>
      </c>
      <c r="C26" s="1" t="s">
        <v>7</v>
      </c>
      <c r="D26" s="1" t="s">
        <v>16</v>
      </c>
      <c r="E26" s="2" t="s">
        <v>34</v>
      </c>
    </row>
    <row r="27" spans="2:5" x14ac:dyDescent="0.2">
      <c r="B27" s="1" t="s">
        <v>32</v>
      </c>
      <c r="C27" s="1" t="s">
        <v>7</v>
      </c>
      <c r="D27" s="1" t="s">
        <v>16</v>
      </c>
      <c r="E27" s="2" t="s">
        <v>35</v>
      </c>
    </row>
    <row r="28" spans="2:5" x14ac:dyDescent="0.2">
      <c r="B28" s="1" t="s">
        <v>32</v>
      </c>
      <c r="C28" s="1" t="s">
        <v>7</v>
      </c>
      <c r="D28" s="1" t="s">
        <v>16</v>
      </c>
      <c r="E28" s="2" t="s">
        <v>36</v>
      </c>
    </row>
    <row r="29" spans="2:5" x14ac:dyDescent="0.2">
      <c r="B29" s="1" t="s">
        <v>32</v>
      </c>
      <c r="C29" s="1" t="s">
        <v>7</v>
      </c>
      <c r="D29" s="1" t="s">
        <v>17</v>
      </c>
      <c r="E29" s="2" t="s">
        <v>37</v>
      </c>
    </row>
    <row r="30" spans="2:5" x14ac:dyDescent="0.2">
      <c r="B30" s="1" t="s">
        <v>32</v>
      </c>
      <c r="C30" s="1" t="s">
        <v>7</v>
      </c>
      <c r="D30" s="1" t="s">
        <v>25</v>
      </c>
      <c r="E30" s="2" t="s">
        <v>38</v>
      </c>
    </row>
    <row r="31" spans="2:5" x14ac:dyDescent="0.2">
      <c r="B31" s="1" t="s">
        <v>32</v>
      </c>
      <c r="C31" s="1" t="s">
        <v>7</v>
      </c>
      <c r="D31" s="1" t="s">
        <v>26</v>
      </c>
      <c r="E31" s="2" t="s">
        <v>39</v>
      </c>
    </row>
    <row r="32" spans="2:5" x14ac:dyDescent="0.2">
      <c r="B32" s="1" t="s">
        <v>32</v>
      </c>
      <c r="C32" s="1" t="s">
        <v>7</v>
      </c>
      <c r="D32" s="1" t="s">
        <v>27</v>
      </c>
      <c r="E32" s="2" t="s">
        <v>40</v>
      </c>
    </row>
    <row r="33" spans="2:6" x14ac:dyDescent="0.2">
      <c r="B33" s="1" t="s">
        <v>32</v>
      </c>
      <c r="C33" s="1" t="s">
        <v>7</v>
      </c>
      <c r="D33" s="1" t="s">
        <v>28</v>
      </c>
      <c r="E33" s="2" t="s">
        <v>41</v>
      </c>
    </row>
    <row r="34" spans="2:6" x14ac:dyDescent="0.2">
      <c r="B34" s="1" t="s">
        <v>32</v>
      </c>
      <c r="C34" s="1" t="s">
        <v>7</v>
      </c>
      <c r="D34" s="1" t="s">
        <v>42</v>
      </c>
      <c r="E34" s="1" t="s">
        <v>43</v>
      </c>
    </row>
    <row r="35" spans="2:6" x14ac:dyDescent="0.2">
      <c r="B35" s="1" t="s">
        <v>32</v>
      </c>
      <c r="C35" s="1" t="s">
        <v>7</v>
      </c>
      <c r="D35" s="1" t="s">
        <v>44</v>
      </c>
      <c r="E35" s="1" t="s">
        <v>45</v>
      </c>
    </row>
    <row r="36" spans="2:6" x14ac:dyDescent="0.2">
      <c r="B36" s="1" t="s">
        <v>32</v>
      </c>
      <c r="C36" s="1" t="s">
        <v>7</v>
      </c>
      <c r="D36" s="1" t="s">
        <v>14</v>
      </c>
      <c r="E36" s="2" t="s">
        <v>46</v>
      </c>
    </row>
    <row r="37" spans="2:6" x14ac:dyDescent="0.2">
      <c r="B37" s="1" t="s">
        <v>32</v>
      </c>
      <c r="D37" s="1" t="s">
        <v>47</v>
      </c>
      <c r="E37" s="2" t="s">
        <v>48</v>
      </c>
    </row>
    <row r="38" spans="2:6" x14ac:dyDescent="0.2">
      <c r="B38" s="1" t="s">
        <v>32</v>
      </c>
      <c r="D38" s="1" t="s">
        <v>49</v>
      </c>
      <c r="E38" s="2" t="s">
        <v>50</v>
      </c>
    </row>
    <row r="39" spans="2:6" x14ac:dyDescent="0.2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 x14ac:dyDescent="0.2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 x14ac:dyDescent="0.2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x14ac:dyDescent="0.2">
      <c r="B42" s="1" t="s">
        <v>32</v>
      </c>
      <c r="C42" s="1" t="s">
        <v>7</v>
      </c>
      <c r="D42" s="1" t="s">
        <v>58</v>
      </c>
      <c r="E42" s="2" t="s">
        <v>166</v>
      </c>
      <c r="F42" s="5"/>
    </row>
    <row r="43" spans="2:6" ht="25.5" x14ac:dyDescent="0.2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 x14ac:dyDescent="0.2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 x14ac:dyDescent="0.2">
      <c r="B45" s="1" t="s">
        <v>32</v>
      </c>
      <c r="C45" s="1" t="s">
        <v>51</v>
      </c>
      <c r="D45" s="1" t="s">
        <v>61</v>
      </c>
      <c r="E45" s="2" t="s">
        <v>167</v>
      </c>
      <c r="F45" s="5" t="s">
        <v>54</v>
      </c>
    </row>
    <row r="46" spans="2:6" ht="89.25" x14ac:dyDescent="0.2">
      <c r="B46" s="1" t="s">
        <v>32</v>
      </c>
      <c r="C46" s="1" t="s">
        <v>51</v>
      </c>
      <c r="D46" s="1" t="s">
        <v>62</v>
      </c>
      <c r="E46" s="2" t="s">
        <v>169</v>
      </c>
      <c r="F46" s="5" t="s">
        <v>54</v>
      </c>
    </row>
    <row r="47" spans="2:6" x14ac:dyDescent="0.2">
      <c r="B47" s="1" t="s">
        <v>32</v>
      </c>
      <c r="D47" s="1" t="s">
        <v>63</v>
      </c>
      <c r="E47" s="1" t="s">
        <v>64</v>
      </c>
    </row>
    <row r="48" spans="2:6" ht="25.5" x14ac:dyDescent="0.2">
      <c r="B48" s="1" t="s">
        <v>32</v>
      </c>
      <c r="D48" s="1" t="s">
        <v>65</v>
      </c>
      <c r="E48" s="2" t="s">
        <v>66</v>
      </c>
    </row>
    <row r="49" spans="2:5" x14ac:dyDescent="0.2">
      <c r="B49" s="1" t="s">
        <v>32</v>
      </c>
      <c r="D49" s="1" t="s">
        <v>67</v>
      </c>
      <c r="E49" s="1" t="s">
        <v>68</v>
      </c>
    </row>
    <row r="50" spans="2:5" ht="25.5" x14ac:dyDescent="0.2">
      <c r="B50" s="1" t="s">
        <v>32</v>
      </c>
      <c r="D50" s="1" t="s">
        <v>69</v>
      </c>
      <c r="E50" s="2" t="s">
        <v>70</v>
      </c>
    </row>
    <row r="52" spans="2:5" ht="25.5" x14ac:dyDescent="0.2">
      <c r="B52" s="1" t="s">
        <v>71</v>
      </c>
      <c r="D52" s="1" t="s">
        <v>72</v>
      </c>
      <c r="E52" s="2" t="s">
        <v>73</v>
      </c>
    </row>
    <row r="53" spans="2:5" x14ac:dyDescent="0.2">
      <c r="B53" s="1" t="s">
        <v>71</v>
      </c>
      <c r="C53" s="1" t="s">
        <v>3</v>
      </c>
      <c r="D53" s="1" t="s">
        <v>25</v>
      </c>
      <c r="E53" s="2">
        <v>0</v>
      </c>
    </row>
    <row r="54" spans="2:5" x14ac:dyDescent="0.2">
      <c r="B54" s="1" t="s">
        <v>71</v>
      </c>
      <c r="C54" s="1" t="s">
        <v>3</v>
      </c>
      <c r="D54" s="1" t="s">
        <v>26</v>
      </c>
      <c r="E54" s="2">
        <v>0</v>
      </c>
    </row>
    <row r="56" spans="2:5" x14ac:dyDescent="0.2">
      <c r="B56" s="1" t="s">
        <v>74</v>
      </c>
      <c r="D56" s="1" t="s">
        <v>75</v>
      </c>
      <c r="E56" s="2" t="s">
        <v>76</v>
      </c>
    </row>
    <row r="57" spans="2:5" x14ac:dyDescent="0.2">
      <c r="B57" s="1" t="s">
        <v>74</v>
      </c>
      <c r="C57" s="1" t="s">
        <v>3</v>
      </c>
      <c r="D57" s="1" t="s">
        <v>27</v>
      </c>
      <c r="E57" s="2">
        <v>0</v>
      </c>
    </row>
    <row r="58" spans="2:5" x14ac:dyDescent="0.2">
      <c r="B58" s="1" t="s">
        <v>74</v>
      </c>
      <c r="C58" s="1" t="s">
        <v>3</v>
      </c>
      <c r="D58" s="1" t="s">
        <v>28</v>
      </c>
      <c r="E58" s="2">
        <v>0</v>
      </c>
    </row>
    <row r="60" spans="2:5" x14ac:dyDescent="0.2">
      <c r="B60" s="1" t="s">
        <v>77</v>
      </c>
      <c r="D60" s="1" t="s">
        <v>78</v>
      </c>
      <c r="E60" s="2" t="s">
        <v>5</v>
      </c>
    </row>
    <row r="61" spans="2:5" x14ac:dyDescent="0.2">
      <c r="B61" s="1" t="s">
        <v>77</v>
      </c>
      <c r="C61" s="1" t="s">
        <v>7</v>
      </c>
      <c r="D61" s="1" t="s">
        <v>14</v>
      </c>
      <c r="E61" s="2" t="s">
        <v>5</v>
      </c>
    </row>
    <row r="62" spans="2:5" x14ac:dyDescent="0.2">
      <c r="B62" s="1" t="s">
        <v>77</v>
      </c>
      <c r="C62" s="1" t="s">
        <v>79</v>
      </c>
      <c r="D62" s="1" t="s">
        <v>80</v>
      </c>
      <c r="E62" s="2" t="s">
        <v>81</v>
      </c>
    </row>
    <row r="63" spans="2:5" x14ac:dyDescent="0.2">
      <c r="B63" s="1" t="s">
        <v>77</v>
      </c>
      <c r="C63" s="1" t="s">
        <v>79</v>
      </c>
      <c r="D63" s="1" t="s">
        <v>82</v>
      </c>
      <c r="E63" s="2" t="s">
        <v>83</v>
      </c>
    </row>
    <row r="64" spans="2:5" x14ac:dyDescent="0.2">
      <c r="B64" s="1" t="s">
        <v>77</v>
      </c>
      <c r="C64" s="1" t="s">
        <v>79</v>
      </c>
      <c r="D64" s="1" t="s">
        <v>84</v>
      </c>
      <c r="E64" s="2" t="s">
        <v>85</v>
      </c>
    </row>
    <row r="65" spans="2:5" x14ac:dyDescent="0.2">
      <c r="B65" s="1" t="s">
        <v>77</v>
      </c>
      <c r="D65" s="1" t="s">
        <v>86</v>
      </c>
      <c r="E65" s="1" t="s">
        <v>25</v>
      </c>
    </row>
    <row r="66" spans="2:5" x14ac:dyDescent="0.2">
      <c r="B66" s="1" t="s">
        <v>77</v>
      </c>
      <c r="D66" s="1" t="s">
        <v>87</v>
      </c>
      <c r="E66" s="1" t="s">
        <v>26</v>
      </c>
    </row>
    <row r="68" spans="2:5" x14ac:dyDescent="0.2">
      <c r="B68" s="1" t="s">
        <v>88</v>
      </c>
      <c r="D68" s="1" t="s">
        <v>89</v>
      </c>
      <c r="E68" s="2" t="s">
        <v>5</v>
      </c>
    </row>
    <row r="69" spans="2:5" x14ac:dyDescent="0.2">
      <c r="B69" s="1" t="s">
        <v>88</v>
      </c>
      <c r="C69" s="1" t="s">
        <v>79</v>
      </c>
      <c r="D69" s="1" t="s">
        <v>90</v>
      </c>
      <c r="E69" s="2" t="s">
        <v>81</v>
      </c>
    </row>
    <row r="70" spans="2:5" x14ac:dyDescent="0.2">
      <c r="B70" s="1" t="s">
        <v>88</v>
      </c>
      <c r="C70" s="1" t="s">
        <v>79</v>
      </c>
      <c r="D70" s="1" t="s">
        <v>91</v>
      </c>
      <c r="E70" s="2" t="s">
        <v>83</v>
      </c>
    </row>
    <row r="71" spans="2:5" x14ac:dyDescent="0.2">
      <c r="B71" s="1" t="s">
        <v>88</v>
      </c>
      <c r="C71" s="1" t="s">
        <v>79</v>
      </c>
      <c r="D71" s="1" t="s">
        <v>92</v>
      </c>
      <c r="E71" s="2" t="s">
        <v>85</v>
      </c>
    </row>
    <row r="72" spans="2:5" x14ac:dyDescent="0.2">
      <c r="B72" s="1" t="s">
        <v>88</v>
      </c>
      <c r="D72" s="1" t="s">
        <v>93</v>
      </c>
      <c r="E72" s="2" t="s">
        <v>27</v>
      </c>
    </row>
    <row r="73" spans="2:5" x14ac:dyDescent="0.2">
      <c r="B73" s="1" t="s">
        <v>88</v>
      </c>
      <c r="D73" s="1" t="s">
        <v>94</v>
      </c>
      <c r="E73" s="2" t="s">
        <v>28</v>
      </c>
    </row>
    <row r="75" spans="2:5" x14ac:dyDescent="0.2">
      <c r="B75" s="1" t="s">
        <v>95</v>
      </c>
      <c r="D75" s="1" t="s">
        <v>96</v>
      </c>
      <c r="E75" s="2" t="s">
        <v>5</v>
      </c>
    </row>
    <row r="76" spans="2:5" x14ac:dyDescent="0.2">
      <c r="B76" s="1" t="s">
        <v>95</v>
      </c>
      <c r="C76" s="1" t="s">
        <v>79</v>
      </c>
      <c r="D76" s="1" t="s">
        <v>97</v>
      </c>
      <c r="E76" s="2" t="s">
        <v>81</v>
      </c>
    </row>
    <row r="77" spans="2:5" x14ac:dyDescent="0.2">
      <c r="B77" s="1" t="s">
        <v>95</v>
      </c>
      <c r="C77" s="1" t="s">
        <v>79</v>
      </c>
      <c r="D77" s="1" t="s">
        <v>98</v>
      </c>
      <c r="E77" s="2" t="s">
        <v>83</v>
      </c>
    </row>
    <row r="78" spans="2:5" x14ac:dyDescent="0.2">
      <c r="B78" s="1" t="s">
        <v>95</v>
      </c>
      <c r="C78" s="1" t="s">
        <v>79</v>
      </c>
      <c r="D78" s="1" t="s">
        <v>99</v>
      </c>
      <c r="E78" s="2" t="s">
        <v>85</v>
      </c>
    </row>
    <row r="79" spans="2:5" x14ac:dyDescent="0.2">
      <c r="B79" s="1" t="s">
        <v>95</v>
      </c>
      <c r="D79" s="1" t="s">
        <v>100</v>
      </c>
      <c r="E79" s="2" t="s">
        <v>42</v>
      </c>
    </row>
    <row r="80" spans="2:5" x14ac:dyDescent="0.2">
      <c r="B80" s="1" t="s">
        <v>95</v>
      </c>
      <c r="D80" s="1" t="s">
        <v>101</v>
      </c>
      <c r="E80" s="2" t="s">
        <v>44</v>
      </c>
    </row>
    <row r="81" spans="1:5" x14ac:dyDescent="0.2">
      <c r="B81" s="1" t="s">
        <v>95</v>
      </c>
      <c r="D81" s="1" t="s">
        <v>102</v>
      </c>
      <c r="E81" s="2" t="s">
        <v>103</v>
      </c>
    </row>
    <row r="83" spans="1:5" x14ac:dyDescent="0.2">
      <c r="A83"/>
      <c r="B83" t="s">
        <v>104</v>
      </c>
      <c r="C83" t="s">
        <v>105</v>
      </c>
      <c r="D83" t="s">
        <v>106</v>
      </c>
      <c r="E83" s="4" t="s">
        <v>107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D9" sqref="D9"/>
    </sheetView>
  </sheetViews>
  <sheetFormatPr defaultRowHeight="12.75" x14ac:dyDescent="0.2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 x14ac:dyDescent="0.2">
      <c r="A1" s="9"/>
      <c r="B1" s="10"/>
      <c r="I1" s="12"/>
      <c r="J1" s="12"/>
      <c r="K1" s="12"/>
      <c r="L1" s="12"/>
      <c r="M1" s="12"/>
      <c r="N1" s="12"/>
    </row>
    <row r="2" spans="1:14" s="16" customFormat="1" ht="18.75" x14ac:dyDescent="0.2">
      <c r="A2" s="13" t="s">
        <v>108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 x14ac:dyDescent="0.2">
      <c r="A3" s="17" t="s">
        <v>109</v>
      </c>
      <c r="B3" s="18"/>
      <c r="I3" s="17"/>
      <c r="J3" s="17"/>
      <c r="K3" s="17"/>
      <c r="L3" s="17"/>
      <c r="M3" s="17"/>
      <c r="N3" s="17"/>
    </row>
    <row r="4" spans="1:14" s="11" customFormat="1" x14ac:dyDescent="0.2">
      <c r="A4" s="17" t="s">
        <v>110</v>
      </c>
      <c r="B4" s="17"/>
      <c r="I4" s="17"/>
      <c r="J4" s="17"/>
      <c r="K4" s="17"/>
      <c r="L4" s="17"/>
      <c r="M4" s="17"/>
      <c r="N4" s="17"/>
    </row>
    <row r="5" spans="1:14" s="16" customForma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 x14ac:dyDescent="0.2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 x14ac:dyDescent="0.2">
      <c r="A7" s="21" t="s">
        <v>111</v>
      </c>
      <c r="B7" s="22" t="s">
        <v>112</v>
      </c>
      <c r="C7" s="23"/>
      <c r="D7" s="24"/>
      <c r="E7" s="25"/>
      <c r="F7" s="26"/>
      <c r="G7" s="26"/>
      <c r="H7" s="26"/>
      <c r="I7" s="27"/>
      <c r="J7" s="22" t="s">
        <v>113</v>
      </c>
      <c r="K7" s="22" t="s">
        <v>114</v>
      </c>
      <c r="L7" s="28" t="s">
        <v>115</v>
      </c>
      <c r="M7" s="8"/>
    </row>
    <row r="8" spans="1:14" s="19" customFormat="1" ht="13.9" customHeight="1" x14ac:dyDescent="0.2">
      <c r="A8" s="29"/>
      <c r="B8" s="30"/>
      <c r="C8" s="30" t="s">
        <v>116</v>
      </c>
      <c r="D8" s="30" t="s">
        <v>117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 x14ac:dyDescent="0.2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 x14ac:dyDescent="0.2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 x14ac:dyDescent="0.2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 x14ac:dyDescent="0.2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 x14ac:dyDescent="0.2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 x14ac:dyDescent="0.2">
      <c r="A17" s="55" t="s">
        <v>118</v>
      </c>
      <c r="B17" s="56" t="s">
        <v>119</v>
      </c>
      <c r="C17" s="57"/>
      <c r="D17" s="58" t="str">
        <f>CONCATENATE(IF(E17&lt;&gt;0,CONCATENATE(TEXT(E17,"0,00"),"д."),""),IF(F17&lt;&gt;0,CONCATENATE(" ",TEXT(F17,"0,00"),"г."),""))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 x14ac:dyDescent="0.2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 x14ac:dyDescent="0.2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 x14ac:dyDescent="0.2">
      <c r="A20" s="21"/>
      <c r="B20" s="56" t="s">
        <v>120</v>
      </c>
      <c r="C20" s="57"/>
      <c r="D20" s="58" t="str">
        <f>CONCATENATE(IF(E20&lt;&gt;0,CONCATENATE(TEXT(E20,"0,00"),"д."),""),IF(F20&lt;&gt;0,CONCATENATE(" ",TEXT(F20,"0,00"),"г."),""))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 x14ac:dyDescent="0.2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 x14ac:dyDescent="0.2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 x14ac:dyDescent="0.2">
      <c r="A23" s="21"/>
      <c r="B23" s="56" t="s">
        <v>121</v>
      </c>
      <c r="C23" s="57"/>
      <c r="D23" s="58" t="str">
        <f>CONCATENATE(IF(E23&lt;&gt;0,CONCATENATE(TEXT(E23,"0,00"),"д."),""),IF(F23&lt;&gt;0,CONCATENATE(" ",TEXT(F23,"0,00"),"г."),""))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 x14ac:dyDescent="0.2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 x14ac:dyDescent="0.2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 x14ac:dyDescent="0.2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 x14ac:dyDescent="0.2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workbookViewId="0">
      <selection activeCell="A2" sqref="A2"/>
    </sheetView>
  </sheetViews>
  <sheetFormatPr defaultRowHeight="12.75" x14ac:dyDescent="0.2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 x14ac:dyDescent="0.2">
      <c r="A2" s="77" t="s">
        <v>122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x14ac:dyDescent="0.2">
      <c r="A3" s="79" t="s">
        <v>123</v>
      </c>
      <c r="B3" s="79" t="s">
        <v>124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 x14ac:dyDescent="0.2">
      <c r="A4" s="80" t="s">
        <v>125</v>
      </c>
      <c r="B4" s="80" t="s">
        <v>126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2">
      <c r="A5" s="80" t="s">
        <v>127</v>
      </c>
      <c r="B5" s="80" t="s">
        <v>128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 x14ac:dyDescent="0.2">
      <c r="A7" s="72" t="s">
        <v>129</v>
      </c>
    </row>
    <row r="8" spans="1:14" x14ac:dyDescent="0.2">
      <c r="A8" s="81"/>
    </row>
    <row r="9" spans="1:14" x14ac:dyDescent="0.2">
      <c r="A9" s="77" t="s">
        <v>130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 x14ac:dyDescent="0.2">
      <c r="A10" s="3" t="s">
        <v>131</v>
      </c>
    </row>
    <row r="11" spans="1:14" x14ac:dyDescent="0.2">
      <c r="A11" s="82" t="s">
        <v>132</v>
      </c>
      <c r="B11" s="82" t="s">
        <v>133</v>
      </c>
      <c r="C11" s="82" t="s">
        <v>134</v>
      </c>
      <c r="D11" s="83" t="s">
        <v>135</v>
      </c>
      <c r="E11" s="83" t="s">
        <v>136</v>
      </c>
      <c r="F11" s="84"/>
      <c r="G11" s="84"/>
      <c r="H11" s="84"/>
      <c r="I11" s="84"/>
      <c r="J11" s="84"/>
      <c r="K11" s="84"/>
      <c r="L11" s="84"/>
      <c r="M11" s="84"/>
    </row>
    <row r="12" spans="1:14" x14ac:dyDescent="0.2">
      <c r="A12" s="3" t="s">
        <v>137</v>
      </c>
      <c r="B12" s="3" t="s">
        <v>138</v>
      </c>
      <c r="C12" s="3">
        <v>5</v>
      </c>
      <c r="D12" s="3">
        <v>0</v>
      </c>
      <c r="E12" s="3" t="s">
        <v>139</v>
      </c>
    </row>
    <row r="13" spans="1:14" x14ac:dyDescent="0.2">
      <c r="A13" s="3" t="s">
        <v>140</v>
      </c>
      <c r="B13" s="3" t="s">
        <v>138</v>
      </c>
      <c r="C13" s="3">
        <v>5</v>
      </c>
      <c r="D13" s="3">
        <v>0</v>
      </c>
      <c r="E13" s="3" t="s">
        <v>141</v>
      </c>
    </row>
    <row r="14" spans="1:14" x14ac:dyDescent="0.2">
      <c r="A14" s="3" t="s">
        <v>142</v>
      </c>
      <c r="B14" s="3" t="s">
        <v>138</v>
      </c>
      <c r="C14" s="3">
        <v>15</v>
      </c>
      <c r="D14" s="3">
        <v>0</v>
      </c>
      <c r="E14" s="3" t="s">
        <v>143</v>
      </c>
    </row>
    <row r="15" spans="1:14" x14ac:dyDescent="0.2">
      <c r="A15" s="3" t="s">
        <v>144</v>
      </c>
      <c r="B15" s="3" t="s">
        <v>138</v>
      </c>
      <c r="C15" s="3">
        <v>5</v>
      </c>
      <c r="D15" s="3">
        <v>0</v>
      </c>
      <c r="E15" s="3" t="s">
        <v>145</v>
      </c>
    </row>
    <row r="16" spans="1:14" x14ac:dyDescent="0.2">
      <c r="A16" s="3" t="s">
        <v>146</v>
      </c>
      <c r="B16" s="3" t="s">
        <v>138</v>
      </c>
      <c r="C16" s="3">
        <v>77</v>
      </c>
      <c r="D16" s="3">
        <v>0</v>
      </c>
      <c r="E16" s="3" t="s">
        <v>49</v>
      </c>
    </row>
    <row r="17" spans="1:256" x14ac:dyDescent="0.2">
      <c r="A17" s="3" t="s">
        <v>147</v>
      </c>
      <c r="B17" s="3" t="s">
        <v>148</v>
      </c>
      <c r="C17" s="3">
        <v>8</v>
      </c>
      <c r="D17" s="3">
        <v>0</v>
      </c>
      <c r="E17" s="3" t="s">
        <v>149</v>
      </c>
    </row>
    <row r="18" spans="1:256" x14ac:dyDescent="0.2">
      <c r="A18" s="3" t="s">
        <v>150</v>
      </c>
      <c r="B18" s="3" t="s">
        <v>138</v>
      </c>
      <c r="C18" s="3">
        <v>10</v>
      </c>
      <c r="D18" s="3">
        <v>0</v>
      </c>
      <c r="E18" s="3" t="s">
        <v>151</v>
      </c>
    </row>
    <row r="19" spans="1:256" x14ac:dyDescent="0.2">
      <c r="A19" s="3" t="s">
        <v>152</v>
      </c>
      <c r="B19" s="3" t="s">
        <v>148</v>
      </c>
      <c r="C19" s="3">
        <v>3</v>
      </c>
      <c r="D19" s="3">
        <v>0</v>
      </c>
      <c r="E19" s="3" t="s">
        <v>153</v>
      </c>
    </row>
    <row r="20" spans="1:256" x14ac:dyDescent="0.2">
      <c r="A20" s="3" t="s">
        <v>154</v>
      </c>
      <c r="B20" s="3" t="s">
        <v>138</v>
      </c>
      <c r="C20" s="3">
        <v>80</v>
      </c>
      <c r="D20" s="3">
        <v>0</v>
      </c>
      <c r="E20" s="3" t="s">
        <v>155</v>
      </c>
    </row>
    <row r="21" spans="1:256" x14ac:dyDescent="0.2">
      <c r="A21" s="3" t="s">
        <v>156</v>
      </c>
      <c r="B21" s="3" t="s">
        <v>157</v>
      </c>
      <c r="E21" s="3" t="s">
        <v>158</v>
      </c>
    </row>
    <row r="22" spans="1:256" x14ac:dyDescent="0.2">
      <c r="A22" s="3" t="s">
        <v>159</v>
      </c>
      <c r="B22" s="3" t="s">
        <v>138</v>
      </c>
      <c r="C22" s="3">
        <v>5</v>
      </c>
      <c r="D22" s="3">
        <v>0</v>
      </c>
      <c r="E22" s="3" t="s">
        <v>160</v>
      </c>
    </row>
    <row r="23" spans="1:256" x14ac:dyDescent="0.2">
      <c r="A23" s="85" t="s">
        <v>161</v>
      </c>
      <c r="B23" s="85" t="s">
        <v>138</v>
      </c>
      <c r="C23" s="85">
        <v>5</v>
      </c>
      <c r="D23" s="85">
        <v>0</v>
      </c>
      <c r="E23" s="85" t="s">
        <v>162</v>
      </c>
      <c r="F23" s="85"/>
      <c r="G23" s="85"/>
      <c r="H23" s="85"/>
      <c r="I23" s="85"/>
      <c r="J23" s="85"/>
      <c r="K23" s="85"/>
      <c r="L23" s="85"/>
      <c r="M23" s="85"/>
    </row>
    <row r="26" spans="1:256" x14ac:dyDescent="0.2">
      <c r="A26" s="77" t="s">
        <v>163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 x14ac:dyDescent="0.2">
      <c r="A27" s="3" t="s">
        <v>131</v>
      </c>
    </row>
    <row r="28" spans="1:256" x14ac:dyDescent="0.2">
      <c r="A28" s="82" t="s">
        <v>132</v>
      </c>
      <c r="B28" s="82" t="s">
        <v>133</v>
      </c>
      <c r="C28" s="82" t="s">
        <v>134</v>
      </c>
      <c r="D28" s="83" t="s">
        <v>135</v>
      </c>
      <c r="E28" s="83" t="s">
        <v>136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 x14ac:dyDescent="0.2">
      <c r="A29" t="s">
        <v>137</v>
      </c>
      <c r="B29" t="s">
        <v>138</v>
      </c>
      <c r="C29">
        <v>5</v>
      </c>
      <c r="D29">
        <v>0</v>
      </c>
      <c r="E29" s="3" t="s">
        <v>139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t="s">
        <v>164</v>
      </c>
      <c r="B30" t="s">
        <v>157</v>
      </c>
      <c r="C30">
        <v>8</v>
      </c>
      <c r="D30">
        <v>4</v>
      </c>
      <c r="E30" t="s">
        <v>165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Лист1!Заголовки_для_друку</vt:lpstr>
      <vt:lpstr>Отчеты!Заголовки_для_друку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ComputerLand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2022-02-01T08:09:12Z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