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жовтень" sheetId="1" r:id="rId1"/>
    <sheet name="вересень 23" sheetId="2" r:id="rId2"/>
    <sheet name="серпень 23  " sheetId="3" r:id="rId3"/>
    <sheet name="липень 23 " sheetId="4" r:id="rId4"/>
    <sheet name="червень 23 " sheetId="5" r:id="rId5"/>
    <sheet name="травень 23" sheetId="6" r:id="rId6"/>
    <sheet name="квітень 23" sheetId="7" r:id="rId7"/>
    <sheet name="березень 23" sheetId="8" r:id="rId8"/>
    <sheet name="лютий 23" sheetId="9" r:id="rId9"/>
    <sheet name="січень23" sheetId="10" r:id="rId10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<sst xmlns="http://schemas.openxmlformats.org/spreadsheetml/2006/main" count="490" uniqueCount="44">
  <si>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</si>
  <si>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</si>
  <si>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</si>
  <si>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</si>
  <si>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</si>
  <si>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</si>
  <si>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</si>
  <si>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</si>
  <si>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</si>
  <si>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</si>
  <si>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</si>
  <si>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</si>
  <si>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</si>
  <si>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</si>
  <si>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</si>
  <si>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</si>
  <si>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</si>
  <si>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</si>
  <si>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</si>
  <si>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</si>
  <si>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</si>
  <si>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</si>
  <si>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</si>
  <si>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</si>
  <si>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</si>
  <si>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</si>
  <si>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</si>
  <si>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</si>
  <si>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</si>
  <si>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</si>
  <si>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</si>
  <si>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квітень</t>
  </si>
  <si>
    <t xml:space="preserve">       за січень 2023 рік</t>
  </si>
  <si>
    <t>Проф.  Внески</t>
  </si>
  <si>
    <t xml:space="preserve">       за лютий 2023 рік</t>
  </si>
  <si>
    <t xml:space="preserve">       за березень 2023 рік</t>
  </si>
  <si>
    <t xml:space="preserve">       за квітень 2023 рік</t>
  </si>
  <si>
    <t xml:space="preserve">       за травень 2023 рік</t>
  </si>
  <si>
    <t>червень</t>
  </si>
  <si>
    <t xml:space="preserve">       за червень 2023 рік</t>
  </si>
  <si>
    <t xml:space="preserve">       за липень 2023 рік</t>
  </si>
  <si>
    <t xml:space="preserve">       за серпень 2023 рік</t>
  </si>
  <si>
    <t xml:space="preserve">       за вересень 2023 рік</t>
  </si>
  <si>
    <t xml:space="preserve">       за жовтень 2023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</si>
</sst>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SheetLayoutView="100" zoomScalePageLayoutView="0" workbookViewId="0" topLeftCell="A1">
      <selection activeCell="U13" sqref="U13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43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8960</v>
      </c>
      <c r="J12" s="35">
        <v>1680</v>
      </c>
      <c r="K12" s="35"/>
      <c r="L12" s="35"/>
      <c r="M12" s="35"/>
      <c r="N12" s="35"/>
      <c r="O12" s="35"/>
      <c r="P12" s="35">
        <f>SUM(F12:O12)</f>
        <v>28240</v>
      </c>
      <c r="Q12" s="36">
        <v>7000</v>
      </c>
      <c r="R12" s="35">
        <f>P12*0.18</f>
        <v>5083.2</v>
      </c>
      <c r="S12" s="35">
        <f>P12*0.015</f>
        <v>423.59999999999997</v>
      </c>
      <c r="T12" s="35">
        <f>P12*0.01</f>
        <v>282.40000000000003</v>
      </c>
      <c r="U12" s="35">
        <f>Q12+R12+S12+T12</f>
        <v>12789.2</v>
      </c>
      <c r="V12" s="35">
        <f>P12-U12</f>
        <v>15450.8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17</v>
      </c>
      <c r="F13" s="35">
        <v>7572.73</v>
      </c>
      <c r="G13" s="35">
        <v>386.36</v>
      </c>
      <c r="H13" s="35">
        <v>3786.37</v>
      </c>
      <c r="I13" s="35">
        <v>2271.82</v>
      </c>
      <c r="J13" s="35">
        <v>1135.91</v>
      </c>
      <c r="K13" s="35">
        <v>1514.55</v>
      </c>
      <c r="L13" s="35"/>
      <c r="M13" s="35"/>
      <c r="N13" s="35">
        <v>4224.7</v>
      </c>
      <c r="O13" s="35"/>
      <c r="P13" s="35">
        <f>SUM(F13:O13)</f>
        <v>20892.44</v>
      </c>
      <c r="Q13" s="35">
        <v>7000</v>
      </c>
      <c r="R13" s="35">
        <f>P13*0.18</f>
        <v>3760.6391999999996</v>
      </c>
      <c r="S13" s="35">
        <f>P13*0.015</f>
        <v>313.3866</v>
      </c>
      <c r="T13" s="35">
        <v>166.68</v>
      </c>
      <c r="U13" s="35">
        <f>Q13+R13+S13+T13</f>
        <v>11240.7058</v>
      </c>
      <c r="V13" s="35">
        <f>P13-U13</f>
        <v>9651.734199999999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18772.73</v>
      </c>
      <c r="G14" s="33">
        <f t="shared" si="0"/>
        <v>1186.3600000000001</v>
      </c>
      <c r="H14" s="33">
        <f t="shared" si="0"/>
        <v>9386.369999999999</v>
      </c>
      <c r="I14" s="33">
        <f t="shared" si="0"/>
        <v>11231.82</v>
      </c>
      <c r="J14" s="33">
        <f t="shared" si="0"/>
        <v>2815.91</v>
      </c>
      <c r="K14" s="33">
        <f t="shared" si="0"/>
        <v>1514.55</v>
      </c>
      <c r="L14" s="33">
        <f t="shared" si="0"/>
        <v>0</v>
      </c>
      <c r="M14" s="33">
        <f t="shared" si="0"/>
        <v>0</v>
      </c>
      <c r="N14" s="33">
        <f t="shared" si="0"/>
        <v>4224.7</v>
      </c>
      <c r="O14" s="33">
        <f t="shared" si="0"/>
        <v>0</v>
      </c>
      <c r="P14" s="33">
        <f t="shared" si="0"/>
        <v>49132.44</v>
      </c>
      <c r="Q14" s="33">
        <f t="shared" si="0"/>
        <v>14000</v>
      </c>
      <c r="R14" s="33">
        <f t="shared" si="0"/>
        <v>8843.839199999999</v>
      </c>
      <c r="S14" s="33">
        <f t="shared" si="0"/>
        <v>736.9866</v>
      </c>
      <c r="T14" s="33">
        <f t="shared" si="0"/>
        <v>449.08000000000004</v>
      </c>
      <c r="U14" s="33">
        <f t="shared" si="0"/>
        <v>24029.9058</v>
      </c>
      <c r="V14" s="33">
        <f t="shared" si="0"/>
        <v>25102.5342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3360</v>
      </c>
      <c r="J12" s="35">
        <v>1680</v>
      </c>
      <c r="K12" s="35"/>
      <c r="L12" s="35"/>
      <c r="M12" s="35"/>
      <c r="N12" s="35"/>
      <c r="O12" s="35"/>
      <c r="P12" s="35">
        <f>SUM(F12:O12)</f>
        <v>22640</v>
      </c>
      <c r="Q12" s="36">
        <v>6200</v>
      </c>
      <c r="R12" s="35">
        <f>P12*0.18</f>
        <v>4075.2</v>
      </c>
      <c r="S12" s="35">
        <f>P12*0.015</f>
        <v>339.59999999999997</v>
      </c>
      <c r="T12" s="35">
        <f>P12*0.01</f>
        <v>226.4</v>
      </c>
      <c r="U12" s="35">
        <f>Q12+R12+S12+T12</f>
        <v>10841.2</v>
      </c>
      <c r="V12" s="35">
        <f>P12-U12</f>
        <v>11798.8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0</v>
      </c>
      <c r="J13" s="35">
        <v>534.55</v>
      </c>
      <c r="K13" s="35">
        <v>1960</v>
      </c>
      <c r="L13" s="35"/>
      <c r="M13" s="35"/>
      <c r="N13" s="35"/>
      <c r="O13" s="35"/>
      <c r="P13" s="35">
        <f>SUM(F13:O13)</f>
        <v>17694.55</v>
      </c>
      <c r="Q13" s="35">
        <v>5000</v>
      </c>
      <c r="R13" s="35">
        <f>P13*0.18</f>
        <v>3185.019</v>
      </c>
      <c r="S13" s="35">
        <f>P13*0.015</f>
        <v>265.41825</v>
      </c>
      <c r="T13" s="35">
        <f>P13*0.01</f>
        <v>176.9455</v>
      </c>
      <c r="U13" s="35">
        <f>Q13+R13+S13+T13</f>
        <v>8627.38275</v>
      </c>
      <c r="V13" s="35">
        <f>P13-U13</f>
        <v>9067.167249999999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3360</v>
      </c>
      <c r="J14" s="33">
        <f t="shared" si="0"/>
        <v>2214.55</v>
      </c>
      <c r="K14" s="33">
        <f t="shared" si="0"/>
        <v>1960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40334.55</v>
      </c>
      <c r="Q14" s="33">
        <f t="shared" si="0"/>
        <v>11200</v>
      </c>
      <c r="R14" s="33">
        <f t="shared" si="0"/>
        <v>7260.218999999999</v>
      </c>
      <c r="S14" s="33">
        <f t="shared" si="0"/>
        <v>605.01825</v>
      </c>
      <c r="T14" s="33">
        <f t="shared" si="0"/>
        <v>403.3455</v>
      </c>
      <c r="U14" s="33">
        <f t="shared" si="0"/>
        <v>19468.58275</v>
      </c>
      <c r="V14" s="33">
        <f t="shared" si="0"/>
        <v>20865.967249999998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42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6</v>
      </c>
      <c r="F12" s="35">
        <v>3200</v>
      </c>
      <c r="G12" s="35">
        <v>228.57</v>
      </c>
      <c r="H12" s="35">
        <v>1600</v>
      </c>
      <c r="I12" s="35">
        <v>1600</v>
      </c>
      <c r="J12" s="35">
        <v>480</v>
      </c>
      <c r="K12" s="35"/>
      <c r="L12" s="35">
        <v>26000</v>
      </c>
      <c r="M12" s="35">
        <v>17355.93</v>
      </c>
      <c r="N12" s="35"/>
      <c r="O12" s="35"/>
      <c r="P12" s="35">
        <f>SUM(F12:O12)</f>
        <v>50464.5</v>
      </c>
      <c r="Q12" s="36">
        <v>36500</v>
      </c>
      <c r="R12" s="35">
        <f>P12*0.18</f>
        <v>9083.609999999999</v>
      </c>
      <c r="S12" s="35">
        <f>P12*0.015</f>
        <v>756.9675</v>
      </c>
      <c r="T12" s="35">
        <f>P12*0.01</f>
        <v>504.64500000000004</v>
      </c>
      <c r="U12" s="35">
        <f>Q12+R12+S12+T12</f>
        <v>46845.222499999996</v>
      </c>
      <c r="V12" s="35">
        <f>P12-U12</f>
        <v>3619.277500000004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21</v>
      </c>
      <c r="F13" s="35">
        <v>9800</v>
      </c>
      <c r="G13" s="35">
        <v>500</v>
      </c>
      <c r="H13" s="35">
        <v>4900</v>
      </c>
      <c r="I13" s="35">
        <v>4900</v>
      </c>
      <c r="J13" s="35">
        <v>1470</v>
      </c>
      <c r="K13" s="35">
        <v>1960</v>
      </c>
      <c r="L13" s="35"/>
      <c r="M13" s="35"/>
      <c r="N13" s="35"/>
      <c r="O13" s="35"/>
      <c r="P13" s="35">
        <f>SUM(F13:O13)</f>
        <v>23530</v>
      </c>
      <c r="Q13" s="35">
        <v>6000</v>
      </c>
      <c r="R13" s="35">
        <f>P13*0.18</f>
        <v>4235.4</v>
      </c>
      <c r="S13" s="35">
        <f>P13*0.015</f>
        <v>352.95</v>
      </c>
      <c r="T13" s="35">
        <f>P13*0.01</f>
        <v>235.3</v>
      </c>
      <c r="U13" s="35">
        <f>Q13+R13+S13+T13</f>
        <v>10823.65</v>
      </c>
      <c r="V13" s="35">
        <f>P13-U13</f>
        <v>12706.35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13000</v>
      </c>
      <c r="G14" s="33">
        <f t="shared" si="0"/>
        <v>728.5699999999999</v>
      </c>
      <c r="H14" s="33">
        <f t="shared" si="0"/>
        <v>6500</v>
      </c>
      <c r="I14" s="33">
        <f t="shared" si="0"/>
        <v>6500</v>
      </c>
      <c r="J14" s="33">
        <f t="shared" si="0"/>
        <v>1950</v>
      </c>
      <c r="K14" s="33">
        <f t="shared" si="0"/>
        <v>1960</v>
      </c>
      <c r="L14" s="33">
        <f t="shared" si="0"/>
        <v>26000</v>
      </c>
      <c r="M14" s="33">
        <f t="shared" si="0"/>
        <v>17355.93</v>
      </c>
      <c r="N14" s="33">
        <f t="shared" si="0"/>
        <v>0</v>
      </c>
      <c r="O14" s="33">
        <f t="shared" si="0"/>
        <v>0</v>
      </c>
      <c r="P14" s="33">
        <f t="shared" si="0"/>
        <v>73994.5</v>
      </c>
      <c r="Q14" s="33">
        <f t="shared" si="0"/>
        <v>42500</v>
      </c>
      <c r="R14" s="33">
        <f t="shared" si="0"/>
        <v>13319.009999999998</v>
      </c>
      <c r="S14" s="33">
        <f t="shared" si="0"/>
        <v>1109.9175</v>
      </c>
      <c r="T14" s="33">
        <f t="shared" si="0"/>
        <v>739.945</v>
      </c>
      <c r="U14" s="33">
        <f t="shared" si="0"/>
        <v>57668.8725</v>
      </c>
      <c r="V14" s="33">
        <f t="shared" si="0"/>
        <v>16325.627500000004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41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8960</v>
      </c>
      <c r="J12" s="35">
        <v>1680</v>
      </c>
      <c r="K12" s="35"/>
      <c r="L12" s="35"/>
      <c r="M12" s="35"/>
      <c r="N12" s="35"/>
      <c r="O12" s="35"/>
      <c r="P12" s="35">
        <f>SUM(F12:O12)</f>
        <v>28240</v>
      </c>
      <c r="Q12" s="36">
        <v>7000</v>
      </c>
      <c r="R12" s="35">
        <f>P12*0.18</f>
        <v>5083.2</v>
      </c>
      <c r="S12" s="35">
        <f>P12*0.015</f>
        <v>423.59999999999997</v>
      </c>
      <c r="T12" s="35">
        <f>P12*0.01</f>
        <v>282.40000000000003</v>
      </c>
      <c r="U12" s="35">
        <f>Q12+R12+S12+T12</f>
        <v>12789.2</v>
      </c>
      <c r="V12" s="35">
        <f>P12-U12</f>
        <v>15450.8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1</v>
      </c>
      <c r="F13" s="35">
        <v>426.09</v>
      </c>
      <c r="G13" s="35">
        <v>21.74</v>
      </c>
      <c r="H13" s="35">
        <v>213.05</v>
      </c>
      <c r="I13" s="35">
        <v>85.22</v>
      </c>
      <c r="J13" s="35">
        <v>63.91</v>
      </c>
      <c r="K13" s="35">
        <v>127.83</v>
      </c>
      <c r="L13" s="35"/>
      <c r="M13" s="35"/>
      <c r="N13" s="35"/>
      <c r="O13" s="35"/>
      <c r="P13" s="35">
        <f>SUM(F13:O13)</f>
        <v>937.84</v>
      </c>
      <c r="Q13" s="35">
        <v>0</v>
      </c>
      <c r="R13" s="35">
        <f>P13*0.18</f>
        <v>168.81119999999999</v>
      </c>
      <c r="S13" s="35">
        <f>P13*0.015</f>
        <v>14.0676</v>
      </c>
      <c r="T13" s="35">
        <f>P13*0.01</f>
        <v>9.378400000000001</v>
      </c>
      <c r="U13" s="35">
        <f>Q13+R13+S13+T13</f>
        <v>192.25719999999998</v>
      </c>
      <c r="V13" s="35">
        <f>P13-U13</f>
        <v>745.5828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11626.09</v>
      </c>
      <c r="G14" s="33">
        <f t="shared" si="0"/>
        <v>821.74</v>
      </c>
      <c r="H14" s="33">
        <f t="shared" si="0"/>
        <v>5813.05</v>
      </c>
      <c r="I14" s="33">
        <f t="shared" si="0"/>
        <v>9045.22</v>
      </c>
      <c r="J14" s="33">
        <f t="shared" si="0"/>
        <v>1743.91</v>
      </c>
      <c r="K14" s="33">
        <f t="shared" si="0"/>
        <v>127.83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29177.84</v>
      </c>
      <c r="Q14" s="33">
        <f t="shared" si="0"/>
        <v>7000</v>
      </c>
      <c r="R14" s="33">
        <f t="shared" si="0"/>
        <v>5252.0112</v>
      </c>
      <c r="S14" s="33">
        <f t="shared" si="0"/>
        <v>437.6676</v>
      </c>
      <c r="T14" s="33">
        <f t="shared" si="0"/>
        <v>291.77840000000003</v>
      </c>
      <c r="U14" s="33">
        <f t="shared" si="0"/>
        <v>12981.4572</v>
      </c>
      <c r="V14" s="33">
        <f t="shared" si="0"/>
        <v>16196.3828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40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21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21</v>
      </c>
      <c r="F13" s="35">
        <v>9800</v>
      </c>
      <c r="G13" s="35">
        <v>500</v>
      </c>
      <c r="H13" s="35">
        <v>4900</v>
      </c>
      <c r="I13" s="35">
        <v>1960</v>
      </c>
      <c r="J13" s="35">
        <v>1470</v>
      </c>
      <c r="K13" s="35">
        <v>1960</v>
      </c>
      <c r="L13" s="35">
        <v>19748.48</v>
      </c>
      <c r="M13" s="35">
        <v>20968.2</v>
      </c>
      <c r="N13" s="35"/>
      <c r="O13" s="35"/>
      <c r="P13" s="35">
        <f>SUM(F13:O13)</f>
        <v>61306.67999999999</v>
      </c>
      <c r="Q13" s="35">
        <v>6000</v>
      </c>
      <c r="R13" s="35">
        <f>P13*0.18</f>
        <v>11035.202399999998</v>
      </c>
      <c r="S13" s="35">
        <f>P13*0.015</f>
        <v>919.6001999999999</v>
      </c>
      <c r="T13" s="35">
        <f>P13*0.01</f>
        <v>613.0668</v>
      </c>
      <c r="U13" s="35">
        <f>Q13+R13+S13+T13</f>
        <v>18567.8694</v>
      </c>
      <c r="V13" s="35">
        <f>P13-U13</f>
        <v>42738.8106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6440</v>
      </c>
      <c r="J14" s="33">
        <f t="shared" si="0"/>
        <v>3150</v>
      </c>
      <c r="K14" s="33">
        <f t="shared" si="0"/>
        <v>1960</v>
      </c>
      <c r="L14" s="33">
        <f t="shared" si="0"/>
        <v>19748.48</v>
      </c>
      <c r="M14" s="33">
        <f t="shared" si="0"/>
        <v>20968.2</v>
      </c>
      <c r="N14" s="33">
        <f t="shared" si="0"/>
        <v>0</v>
      </c>
      <c r="O14" s="33">
        <f t="shared" si="0"/>
        <v>0</v>
      </c>
      <c r="P14" s="33">
        <f t="shared" si="0"/>
        <v>85066.68</v>
      </c>
      <c r="Q14" s="33">
        <f t="shared" si="0"/>
        <v>13000</v>
      </c>
      <c r="R14" s="33">
        <f t="shared" si="0"/>
        <v>15312.002399999998</v>
      </c>
      <c r="S14" s="33">
        <f t="shared" si="0"/>
        <v>1276.0002</v>
      </c>
      <c r="T14" s="33">
        <f t="shared" si="0"/>
        <v>850.6668</v>
      </c>
      <c r="U14" s="33">
        <f t="shared" si="0"/>
        <v>30438.6694</v>
      </c>
      <c r="V14" s="33">
        <f t="shared" si="0"/>
        <v>54628.010599999994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39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2240</v>
      </c>
      <c r="J12" s="35">
        <v>1680</v>
      </c>
      <c r="K12" s="35"/>
      <c r="L12" s="35"/>
      <c r="M12" s="35"/>
      <c r="N12" s="35">
        <v>65</v>
      </c>
      <c r="O12" s="35"/>
      <c r="P12" s="35">
        <f>SUM(F12:O12)</f>
        <v>21585</v>
      </c>
      <c r="Q12" s="36">
        <v>7000</v>
      </c>
      <c r="R12" s="35">
        <f>P12*0.18</f>
        <v>3885.2999999999997</v>
      </c>
      <c r="S12" s="35">
        <f>P12*0.015</f>
        <v>323.775</v>
      </c>
      <c r="T12" s="35">
        <v>215.2</v>
      </c>
      <c r="U12" s="35">
        <f>Q12+R12+S12+T12</f>
        <v>11424.275</v>
      </c>
      <c r="V12" s="35">
        <f>P12-U12</f>
        <v>10160.725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2236.96</v>
      </c>
      <c r="J13" s="35">
        <v>1470</v>
      </c>
      <c r="K13" s="35"/>
      <c r="L13" s="35"/>
      <c r="M13" s="35"/>
      <c r="N13" s="35"/>
      <c r="O13" s="35"/>
      <c r="P13" s="35">
        <f>SUM(F13:O13)</f>
        <v>18906.96</v>
      </c>
      <c r="Q13" s="35">
        <v>6000</v>
      </c>
      <c r="R13" s="35">
        <f>P13*0.18</f>
        <v>3403.2527999999998</v>
      </c>
      <c r="S13" s="35">
        <f>P13*0.015</f>
        <v>283.6044</v>
      </c>
      <c r="T13" s="35">
        <v>189.07</v>
      </c>
      <c r="U13" s="35">
        <f>Q13+R13+S13+T13</f>
        <v>9875.9272</v>
      </c>
      <c r="V13" s="35">
        <f>P13-U13</f>
        <v>9031.032799999999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4476.96</v>
      </c>
      <c r="J14" s="33">
        <f t="shared" si="0"/>
        <v>3150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65</v>
      </c>
      <c r="O14" s="33">
        <f t="shared" si="0"/>
        <v>0</v>
      </c>
      <c r="P14" s="33">
        <f t="shared" si="0"/>
        <v>40491.96</v>
      </c>
      <c r="Q14" s="33">
        <f t="shared" si="0"/>
        <v>13000</v>
      </c>
      <c r="R14" s="33">
        <f t="shared" si="0"/>
        <v>7288.5527999999995</v>
      </c>
      <c r="S14" s="33">
        <f t="shared" si="0"/>
        <v>607.3794</v>
      </c>
      <c r="T14" s="33">
        <f t="shared" si="0"/>
        <v>404.27</v>
      </c>
      <c r="U14" s="33">
        <f t="shared" si="0"/>
        <v>21300.2022</v>
      </c>
      <c r="V14" s="33">
        <f t="shared" si="0"/>
        <v>19191.7578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3" sqref="V13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37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16</v>
      </c>
      <c r="F12" s="35">
        <v>7791.3</v>
      </c>
      <c r="G12" s="35">
        <v>556.52</v>
      </c>
      <c r="H12" s="35">
        <v>3895.65</v>
      </c>
      <c r="I12" s="35">
        <v>3895.65</v>
      </c>
      <c r="J12" s="35">
        <v>1168.7</v>
      </c>
      <c r="K12" s="35"/>
      <c r="L12" s="35"/>
      <c r="M12" s="35"/>
      <c r="N12" s="35">
        <v>5397.95</v>
      </c>
      <c r="O12" s="35"/>
      <c r="P12" s="35">
        <f>SUM(F12:O12)</f>
        <v>22705.77</v>
      </c>
      <c r="Q12" s="36">
        <v>7000</v>
      </c>
      <c r="R12" s="35">
        <f>P12*0.18</f>
        <v>4087.0386</v>
      </c>
      <c r="S12" s="35">
        <f>P12*0.015</f>
        <v>340.58655</v>
      </c>
      <c r="T12" s="35">
        <v>173.08</v>
      </c>
      <c r="U12" s="35">
        <f>Q12+R12+S12+T12</f>
        <v>11600.70515</v>
      </c>
      <c r="V12" s="35">
        <f>P12-U12</f>
        <v>11105.06485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13</v>
      </c>
      <c r="F13" s="35">
        <v>5539.13</v>
      </c>
      <c r="G13" s="35">
        <v>282.61</v>
      </c>
      <c r="H13" s="35">
        <v>2769.57</v>
      </c>
      <c r="I13" s="35">
        <v>1384.78</v>
      </c>
      <c r="J13" s="35">
        <v>830.87</v>
      </c>
      <c r="K13" s="35"/>
      <c r="L13" s="35"/>
      <c r="M13" s="35">
        <v>9741.06</v>
      </c>
      <c r="N13" s="35"/>
      <c r="O13" s="35"/>
      <c r="P13" s="35">
        <f>SUM(F13:O13)</f>
        <v>20548.02</v>
      </c>
      <c r="Q13" s="35">
        <v>8500</v>
      </c>
      <c r="R13" s="35">
        <f>P13*0.18</f>
        <v>3698.6436</v>
      </c>
      <c r="S13" s="35">
        <f>P13*0.015</f>
        <v>308.2203</v>
      </c>
      <c r="T13" s="35">
        <v>205.48</v>
      </c>
      <c r="U13" s="35">
        <f>Q13+R13+S13+T13</f>
        <v>12712.3439</v>
      </c>
      <c r="V13" s="35">
        <f>P13-U13</f>
        <v>7835.676100000001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13330.43</v>
      </c>
      <c r="G14" s="33">
        <f t="shared" si="0"/>
        <v>839.13</v>
      </c>
      <c r="H14" s="33">
        <f t="shared" si="0"/>
        <v>6665.22</v>
      </c>
      <c r="I14" s="33">
        <f t="shared" si="0"/>
        <v>5280.43</v>
      </c>
      <c r="J14" s="33">
        <f t="shared" si="0"/>
        <v>1999.5700000000002</v>
      </c>
      <c r="K14" s="33">
        <f t="shared" si="0"/>
        <v>0</v>
      </c>
      <c r="L14" s="33">
        <f t="shared" si="0"/>
        <v>0</v>
      </c>
      <c r="M14" s="33">
        <f t="shared" si="0"/>
        <v>9741.06</v>
      </c>
      <c r="N14" s="33">
        <f t="shared" si="0"/>
        <v>5397.95</v>
      </c>
      <c r="O14" s="33">
        <f t="shared" si="0"/>
        <v>0</v>
      </c>
      <c r="P14" s="33">
        <f t="shared" si="0"/>
        <v>43253.79</v>
      </c>
      <c r="Q14" s="33">
        <f t="shared" si="0"/>
        <v>15500</v>
      </c>
      <c r="R14" s="33">
        <f t="shared" si="0"/>
        <v>7785.682199999999</v>
      </c>
      <c r="S14" s="33">
        <f t="shared" si="0"/>
        <v>648.8068499999999</v>
      </c>
      <c r="T14" s="33">
        <f t="shared" si="0"/>
        <v>378.56</v>
      </c>
      <c r="U14" s="33">
        <f t="shared" si="0"/>
        <v>24313.04905</v>
      </c>
      <c r="V14" s="33">
        <f t="shared" si="0"/>
        <v>18940.74095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36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4410</v>
      </c>
      <c r="G13" s="35">
        <v>225</v>
      </c>
      <c r="H13" s="35">
        <v>2205</v>
      </c>
      <c r="I13" s="35">
        <v>1323</v>
      </c>
      <c r="J13" s="35">
        <v>661.5</v>
      </c>
      <c r="K13" s="35"/>
      <c r="L13" s="35"/>
      <c r="M13" s="35"/>
      <c r="N13" s="35">
        <v>16831.29</v>
      </c>
      <c r="O13" s="35"/>
      <c r="P13" s="35">
        <f>SUM(F13:O13)</f>
        <v>25655.79</v>
      </c>
      <c r="Q13" s="35"/>
      <c r="R13" s="35">
        <f>P13*0.18</f>
        <v>4618.0422</v>
      </c>
      <c r="S13" s="35">
        <f>P13*0.015</f>
        <v>384.83685</v>
      </c>
      <c r="T13" s="35">
        <v>88.25</v>
      </c>
      <c r="U13" s="35">
        <f>Q13+R13+S13+T13</f>
        <v>5091.12905</v>
      </c>
      <c r="V13" s="35">
        <f>P13-U13</f>
        <v>20564.66095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15610</v>
      </c>
      <c r="G14" s="33">
        <f t="shared" si="0"/>
        <v>1025</v>
      </c>
      <c r="H14" s="33">
        <f t="shared" si="0"/>
        <v>7805</v>
      </c>
      <c r="I14" s="33">
        <f t="shared" si="0"/>
        <v>5803</v>
      </c>
      <c r="J14" s="33">
        <f t="shared" si="0"/>
        <v>2341.5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16831.29</v>
      </c>
      <c r="O14" s="33">
        <f t="shared" si="0"/>
        <v>0</v>
      </c>
      <c r="P14" s="33">
        <f t="shared" si="0"/>
        <v>49415.79</v>
      </c>
      <c r="Q14" s="33">
        <f t="shared" si="0"/>
        <v>7000</v>
      </c>
      <c r="R14" s="33">
        <f t="shared" si="0"/>
        <v>8894.8422</v>
      </c>
      <c r="S14" s="33">
        <f t="shared" si="0"/>
        <v>741.23685</v>
      </c>
      <c r="T14" s="33">
        <f t="shared" si="0"/>
        <v>325.85</v>
      </c>
      <c r="U14" s="33">
        <f t="shared" si="0"/>
        <v>16961.92905</v>
      </c>
      <c r="V14" s="33">
        <f t="shared" si="0"/>
        <v>32453.860950000002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35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19</v>
      </c>
      <c r="F13" s="35">
        <v>8095.65</v>
      </c>
      <c r="G13" s="35">
        <v>413.04</v>
      </c>
      <c r="H13" s="35">
        <v>4047.83</v>
      </c>
      <c r="I13" s="35">
        <v>4047.83</v>
      </c>
      <c r="J13" s="35">
        <v>1214.35</v>
      </c>
      <c r="K13" s="35"/>
      <c r="L13" s="35"/>
      <c r="M13" s="35"/>
      <c r="N13" s="35"/>
      <c r="O13" s="35"/>
      <c r="P13" s="35">
        <f>SUM(F13:O13)</f>
        <v>17818.699999999997</v>
      </c>
      <c r="Q13" s="35">
        <v>6000</v>
      </c>
      <c r="R13" s="35">
        <f>P13*0.18</f>
        <v>3207.3659999999995</v>
      </c>
      <c r="S13" s="35">
        <f>P13*0.015</f>
        <v>267.28049999999996</v>
      </c>
      <c r="T13" s="35">
        <f>P13*0.01</f>
        <v>178.18699999999998</v>
      </c>
      <c r="U13" s="35">
        <f>Q13+R13+S13+T13</f>
        <v>9652.8335</v>
      </c>
      <c r="V13" s="35">
        <f>P13-U13</f>
        <v>8165.866499999996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19295.65</v>
      </c>
      <c r="G14" s="33">
        <f t="shared" si="0"/>
        <v>1213.04</v>
      </c>
      <c r="H14" s="33">
        <f t="shared" si="0"/>
        <v>9647.83</v>
      </c>
      <c r="I14" s="33">
        <f t="shared" si="0"/>
        <v>8527.83</v>
      </c>
      <c r="J14" s="33">
        <f t="shared" si="0"/>
        <v>2894.35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44938.7</v>
      </c>
      <c r="Q14" s="33">
        <f t="shared" si="0"/>
        <v>13000</v>
      </c>
      <c r="R14" s="33">
        <f t="shared" si="0"/>
        <v>8088.9659999999985</v>
      </c>
      <c r="S14" s="33">
        <f t="shared" si="0"/>
        <v>674.0805</v>
      </c>
      <c r="T14" s="33">
        <f t="shared" si="0"/>
        <v>449.38699999999994</v>
      </c>
      <c r="U14" s="33">
        <f t="shared" si="0"/>
        <v>22212.4335</v>
      </c>
      <c r="V14" s="33">
        <f t="shared" si="0"/>
        <v>22726.266499999998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X13" sqref="X13"/>
    </sheetView>
  </sheetViews>
  <sheetFormatPr defaultColWidth="9.00390625" defaultRowHeight="12.75"/>
  <cols>
    <col min="1" max="2" width="4.125" style="0" customWidth="1"/>
    <col min="3" max="3" width="12.50390625" style="0" customWidth="1"/>
    <col min="4" max="4" width="11.625" style="0" customWidth="1"/>
    <col min="5" max="5" width="5.625" style="0" customWidth="1"/>
    <col min="6" max="6" width="10.625" style="0" customWidth="1"/>
    <col min="7" max="13" width="9.00390625" style="0" bestFit="1" customWidth="1"/>
    <col min="14" max="14" width="9.00390625" style="0" customWidth="1"/>
    <col min="15" max="15" width="2.50390625" style="0" customWidth="1"/>
    <col min="16" max="17" width="9.50390625" style="0" bestFit="1" customWidth="1"/>
    <col min="18" max="19" width="9.00390625" style="0" bestFit="1" customWidth="1"/>
    <col min="20" max="20" width="9.00390625" style="0" customWidth="1"/>
    <col min="21" max="22" width="9.50390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34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32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3.2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6" thickBot="1">
      <c r="A13" s="19">
        <v>2</v>
      </c>
      <c r="B13" s="22">
        <v>3</v>
      </c>
      <c r="C13" s="20" t="s">
        <v>27</v>
      </c>
      <c r="D13" s="20" t="s">
        <v>25</v>
      </c>
      <c r="E13" s="34">
        <v>20</v>
      </c>
      <c r="F13" s="35">
        <v>9800</v>
      </c>
      <c r="G13" s="35">
        <v>500</v>
      </c>
      <c r="H13" s="35">
        <v>4900</v>
      </c>
      <c r="I13" s="35">
        <v>2940</v>
      </c>
      <c r="J13" s="35">
        <v>1470</v>
      </c>
      <c r="K13" s="35">
        <v>2940</v>
      </c>
      <c r="L13" s="35"/>
      <c r="M13" s="35"/>
      <c r="N13" s="35"/>
      <c r="O13" s="35"/>
      <c r="P13" s="35">
        <f>SUM(F13:O13)</f>
        <v>22550</v>
      </c>
      <c r="Q13" s="35">
        <v>6000</v>
      </c>
      <c r="R13" s="35">
        <f>P13*0.18</f>
        <v>4059</v>
      </c>
      <c r="S13" s="35">
        <f>P13*0.015</f>
        <v>338.25</v>
      </c>
      <c r="T13" s="35">
        <f>P13*0.01</f>
        <v>225.5</v>
      </c>
      <c r="U13" s="35">
        <f>Q13+R13+S13+T13</f>
        <v>10622.75</v>
      </c>
      <c r="V13" s="35">
        <f>P13-U13</f>
        <v>11927.25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7420</v>
      </c>
      <c r="J14" s="33">
        <f t="shared" si="0"/>
        <v>3150</v>
      </c>
      <c r="K14" s="33">
        <f t="shared" si="0"/>
        <v>6300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49670</v>
      </c>
      <c r="Q14" s="33">
        <f t="shared" si="0"/>
        <v>13000</v>
      </c>
      <c r="R14" s="33">
        <f t="shared" si="0"/>
        <v>8940.599999999999</v>
      </c>
      <c r="S14" s="33">
        <f t="shared" si="0"/>
        <v>745.05</v>
      </c>
      <c r="T14" s="33">
        <f t="shared" si="0"/>
        <v>496.7</v>
      </c>
      <c r="U14" s="33">
        <f t="shared" si="0"/>
        <v>23182.35</v>
      </c>
      <c r="V14" s="33">
        <f t="shared" si="0"/>
        <v>26487.65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2023-11-02T06:52:30Z</cp:lastPrinted>
  <dcterms:created xsi:type="dcterms:W3CDTF">2003-05-15T10:58:21Z</dcterms:created>
  <dcterms:modified xsi:type="dcterms:W3CDTF">2023-11-02T07:02:10Z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