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<sst xmlns="http://schemas.openxmlformats.org/spreadsheetml/2006/main" count="54" uniqueCount="38">
  <si>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</si>
  <si>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</si>
  <si>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</si>
  <si>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</si>
  <si>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</si>
  <si>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</si>
  <si>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</si>
  <si>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</si>
  <si>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</si>
  <si>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</si>
  <si>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</si>
  <si>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</si>
  <si>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</si>
  <si>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</si>
  <si>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</si>
  <si>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</si>
  <si>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</si>
  <si>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</si>
  <si>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</si>
  <si>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</si>
  <si>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</si>
  <si>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</si>
  <si>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</si>
  <si>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</si>
  <si>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</si>
  <si>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</si>
  <si>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</si>
  <si>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</si>
  <si>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</si>
  <si>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</si>
  <si>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</si>
  <si>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</si>
  <si>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</si>
  <si>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</si>
  <si>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</si>
  <si>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</si>
  <si>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</si>
  <si>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травень 2023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</si>
</sst>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0" fillId="0" borderId="21" xfId="0" applyNumberFormat="1" applyFill="1" applyBorder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F16" sqref="F16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3.625" style="0" customWidth="1"/>
    <col min="9" max="9" width="14.8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1">
        <v>40619856</v>
      </c>
      <c r="B7" s="41"/>
      <c r="C7" s="41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2" t="s">
        <v>37</v>
      </c>
      <c r="J10" s="42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51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8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23</v>
      </c>
      <c r="F16" s="22">
        <v>11200</v>
      </c>
      <c r="G16" s="22">
        <v>700</v>
      </c>
      <c r="H16" s="22">
        <v>5376</v>
      </c>
      <c r="I16" s="22">
        <v>7840</v>
      </c>
      <c r="J16" s="22"/>
      <c r="K16" s="22"/>
      <c r="L16" s="22"/>
      <c r="M16" s="22"/>
      <c r="N16" s="22"/>
      <c r="O16" s="22"/>
      <c r="P16" s="22"/>
      <c r="Q16" s="22">
        <f>SUM(F16:P16)</f>
        <v>25116</v>
      </c>
      <c r="R16" s="40">
        <f>Q16*1%</f>
        <v>251.16</v>
      </c>
      <c r="S16" s="22">
        <v>6000</v>
      </c>
      <c r="T16" s="22">
        <f>Q16*18%</f>
        <v>4520.88</v>
      </c>
      <c r="U16" s="22">
        <f>Q16*1.5%</f>
        <v>376.74</v>
      </c>
      <c r="V16" s="22">
        <f>SUM(R16:U16)</f>
        <v>11148.78</v>
      </c>
      <c r="W16" s="22">
        <f>Q16-V16</f>
        <v>13967.22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23</v>
      </c>
      <c r="F17" s="22">
        <v>9800</v>
      </c>
      <c r="G17" s="22">
        <v>700</v>
      </c>
      <c r="H17" s="22">
        <v>2352</v>
      </c>
      <c r="I17" s="22">
        <v>6860</v>
      </c>
      <c r="J17" s="22"/>
      <c r="K17" s="22"/>
      <c r="L17" s="22"/>
      <c r="M17" s="22"/>
      <c r="N17" s="22"/>
      <c r="O17" s="22"/>
      <c r="P17" s="22"/>
      <c r="Q17" s="22">
        <f>SUM(F17:P17)</f>
        <v>19712</v>
      </c>
      <c r="R17" s="40">
        <f>(Q17-K17-L17)*1%</f>
        <v>197.12</v>
      </c>
      <c r="S17" s="22">
        <v>5000</v>
      </c>
      <c r="T17" s="22">
        <f>Q17*18%</f>
        <v>3548.16</v>
      </c>
      <c r="U17" s="22">
        <f>Q17*1.5%</f>
        <v>295.68</v>
      </c>
      <c r="V17" s="22">
        <f>SUM(R17:U17)</f>
        <v>9040.96</v>
      </c>
      <c r="W17" s="22">
        <f>Q17-V17</f>
        <v>10671.04</v>
      </c>
    </row>
    <row r="18" spans="1:24" ht="38.25" customHeight="1" thickBot="1">
      <c r="A18" s="32"/>
      <c r="B18" s="33"/>
      <c r="C18" s="43" t="s">
        <v>17</v>
      </c>
      <c r="D18" s="44"/>
      <c r="E18" s="34"/>
      <c r="F18" s="35">
        <f aca="true" t="shared" si="0" ref="F18:N18">SUM(F16:F17)</f>
        <v>21000</v>
      </c>
      <c r="G18" s="35">
        <f t="shared" si="0"/>
        <v>1400</v>
      </c>
      <c r="H18" s="35">
        <f t="shared" si="0"/>
        <v>7728</v>
      </c>
      <c r="I18" s="35">
        <f t="shared" si="0"/>
        <v>14700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0</v>
      </c>
      <c r="Q18" s="35">
        <f t="shared" si="1"/>
        <v>44828</v>
      </c>
      <c r="R18" s="35">
        <f>SUM(R16:R17)</f>
        <v>448.28</v>
      </c>
      <c r="S18" s="35">
        <f t="shared" si="1"/>
        <v>11000</v>
      </c>
      <c r="T18" s="35">
        <f t="shared" si="1"/>
        <v>8069.04</v>
      </c>
      <c r="U18" s="35">
        <f t="shared" si="1"/>
        <v>672.4200000000001</v>
      </c>
      <c r="V18" s="35">
        <f t="shared" si="1"/>
        <v>20189.739999999998</v>
      </c>
      <c r="W18" s="35">
        <f t="shared" si="1"/>
        <v>24638.260000000002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2023-06-19T12:27:07Z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