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<sst xmlns="http://schemas.openxmlformats.org/spreadsheetml/2006/main" count="54" uniqueCount="38">
  <si>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</si>
  <si>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</si>
  <si>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</si>
  <si>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</si>
  <si>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</si>
  <si>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</si>
  <si>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</si>
  <si>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</si>
  <si>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</si>
  <si>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</si>
  <si>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</si>
  <si>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</si>
  <si>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</si>
  <si>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</si>
  <si>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</si>
  <si>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</si>
  <si>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</si>
  <si>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</si>
  <si>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</si>
  <si>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</si>
  <si>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</si>
  <si>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</si>
  <si>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</si>
  <si>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</si>
  <si>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</si>
  <si>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</si>
  <si>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</si>
  <si>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</si>
  <si>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</si>
  <si>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</si>
  <si>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</si>
  <si>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</si>
  <si>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</si>
  <si>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</si>
  <si>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</si>
  <si>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</si>
  <si>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</si>
  <si>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липень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</si>
</sst>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T17" sqref="T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37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36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21</v>
      </c>
      <c r="F16" s="22">
        <v>11200</v>
      </c>
      <c r="G16" s="22">
        <v>700</v>
      </c>
      <c r="H16" s="22">
        <v>5040</v>
      </c>
      <c r="I16" s="22">
        <v>5600</v>
      </c>
      <c r="J16" s="22"/>
      <c r="K16" s="22"/>
      <c r="L16" s="22"/>
      <c r="M16" s="22"/>
      <c r="N16" s="22"/>
      <c r="O16" s="22"/>
      <c r="P16" s="22">
        <v>247</v>
      </c>
      <c r="Q16" s="22">
        <f>SUM(F16:P16)</f>
        <v>22787</v>
      </c>
      <c r="R16" s="22">
        <f>Q16*1%</f>
        <v>227.87</v>
      </c>
      <c r="S16" s="22">
        <v>5000</v>
      </c>
      <c r="T16" s="22">
        <f>Q16*18%</f>
        <v>4101.66</v>
      </c>
      <c r="U16" s="22">
        <f>Q16*1.5%</f>
        <v>341.805</v>
      </c>
      <c r="V16" s="22">
        <f>SUM(R16:U16)</f>
        <v>9671.335</v>
      </c>
      <c r="W16" s="22">
        <f>Q16-V16</f>
        <v>13115.665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10</v>
      </c>
      <c r="F17" s="22">
        <v>4666.67</v>
      </c>
      <c r="G17" s="22">
        <v>333.33</v>
      </c>
      <c r="H17" s="22">
        <v>980</v>
      </c>
      <c r="I17" s="22">
        <v>2333.34</v>
      </c>
      <c r="J17" s="22"/>
      <c r="K17" s="22"/>
      <c r="L17" s="22"/>
      <c r="M17" s="22">
        <v>9910.3</v>
      </c>
      <c r="N17" s="22"/>
      <c r="O17" s="22"/>
      <c r="P17" s="22">
        <v>117.62</v>
      </c>
      <c r="Q17" s="22">
        <f>SUM(F17:P17)</f>
        <v>18341.26</v>
      </c>
      <c r="R17" s="22">
        <f>Q17*1%</f>
        <v>183.4126</v>
      </c>
      <c r="S17" s="22">
        <v>12000</v>
      </c>
      <c r="T17" s="22">
        <f>Q17*18%</f>
        <v>3301.4267999999997</v>
      </c>
      <c r="U17" s="22">
        <f>Q17*1.5%</f>
        <v>275.11889999999994</v>
      </c>
      <c r="V17" s="22">
        <f>SUM(R17:U17)</f>
        <v>15759.958299999998</v>
      </c>
      <c r="W17" s="22">
        <f>Q17-V17</f>
        <v>2581.3017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15866.67</v>
      </c>
      <c r="G18" s="35">
        <f t="shared" si="0"/>
        <v>1033.33</v>
      </c>
      <c r="H18" s="35">
        <f t="shared" si="0"/>
        <v>6020</v>
      </c>
      <c r="I18" s="35">
        <f t="shared" si="0"/>
        <v>7933.34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9910.3</v>
      </c>
      <c r="N18" s="35">
        <f t="shared" si="0"/>
        <v>0</v>
      </c>
      <c r="O18" s="35"/>
      <c r="P18" s="35">
        <f aca="true" t="shared" si="1" ref="P18:W18">SUM(P16:P17)</f>
        <v>364.62</v>
      </c>
      <c r="Q18" s="35">
        <f t="shared" si="1"/>
        <v>41128.259999999995</v>
      </c>
      <c r="R18" s="35">
        <f t="shared" si="1"/>
        <v>411.2826</v>
      </c>
      <c r="S18" s="35">
        <f t="shared" si="1"/>
        <v>17000</v>
      </c>
      <c r="T18" s="35">
        <f t="shared" si="1"/>
        <v>7403.086799999999</v>
      </c>
      <c r="U18" s="35">
        <f t="shared" si="1"/>
        <v>616.9239</v>
      </c>
      <c r="V18" s="35">
        <f t="shared" si="1"/>
        <v>25431.293299999998</v>
      </c>
      <c r="W18" s="35">
        <f t="shared" si="1"/>
        <v>15696.9667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2023-06-19T11:42:37Z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