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5355" windowHeight="9225" tabRatio="767" activeTab="0"/>
  </bookViews>
  <sheets>
    <sheet name="ЗФ" sheetId="1" r:id="rId1"/>
    <sheet name="СФ" sheetId="2" r:id="rId2"/>
    <sheet name="РАЗОМ" sheetId="3" r:id="rId3"/>
    <sheet name="110100" sheetId="4" r:id="rId4"/>
    <sheet name="180105-180109" sheetId="5" r:id="rId5"/>
    <sheet name="01.09.21" sheetId="6" r:id="rId6"/>
  </sheets>
  <externalReferences>
    <externalReference r:id="rId9"/>
  </externalReferences>
  <definedNames>
    <definedName name="_Regression_Int" localSheetId="5" hidden="1">1</definedName>
    <definedName name="_Regression_Int" localSheetId="3" hidden="1">1</definedName>
    <definedName name="_Regression_Int" localSheetId="4" hidden="1">1</definedName>
    <definedName name="_Regression_Int" localSheetId="0" hidden="1">1</definedName>
    <definedName name="_Regression_Int" localSheetId="2" hidden="1">1</definedName>
    <definedName name="_Regression_Int" localSheetId="1" hidden="1">1</definedName>
    <definedName name="Z_D2A105E2_F740_474E_A114_548ABFA416A2_.wvu.Cols" localSheetId="5" hidden="1">'01.09.21'!#REF!</definedName>
    <definedName name="Z_D2A105E2_F740_474E_A114_548ABFA416A2_.wvu.PrintArea" localSheetId="5" hidden="1">'01.09.21'!$A$2:$J$84</definedName>
    <definedName name="Z_D2A105E2_F740_474E_A114_548ABFA416A2_.wvu.PrintTitles" localSheetId="5" hidden="1">'01.09.21'!$A:$B,'01.09.21'!$7:$8</definedName>
    <definedName name="Z_D2A105E2_F740_474E_A114_548ABFA416A2_.wvu.Rows" localSheetId="5" hidden="1">'01.09.21'!#REF!,'01.09.21'!#REF!,'01.09.21'!#REF!,'01.09.21'!#REF!,'01.09.21'!#REF!,'01.09.21'!#REF!</definedName>
    <definedName name="_xlnm.Print_Titles" localSheetId="5">'01.09.21'!$A:$B,'01.09.21'!$7:$9</definedName>
    <definedName name="_xlnm.Print_Titles" localSheetId="3">'110100'!$6:$8</definedName>
    <definedName name="_xlnm.Print_Titles" localSheetId="4">'180105-180109'!$6:$8</definedName>
    <definedName name="_xlnm.Print_Titles" localSheetId="0">'ЗФ'!$6:$8</definedName>
    <definedName name="_xlnm.Print_Titles" localSheetId="2">'РАЗОМ'!$6:$8</definedName>
    <definedName name="_xlnm.Print_Titles" localSheetId="1">'СФ'!$6:$8</definedName>
    <definedName name="Названия_для_печати_ИМ" localSheetId="5">'01.09.21'!#REF!</definedName>
    <definedName name="_xlnm.Print_Area" localSheetId="5">'01.09.21'!$A$1:$P$84</definedName>
    <definedName name="_xlnm.Print_Area" localSheetId="3">'110100'!$A$1:$N$76</definedName>
    <definedName name="_xlnm.Print_Area" localSheetId="4">'180105-180109'!$A$1:$N$71</definedName>
    <definedName name="_xlnm.Print_Area" localSheetId="0">'ЗФ'!$A$1:$R$80</definedName>
    <definedName name="_xlnm.Print_Area" localSheetId="2">'РАЗОМ'!$A$1:$N$80</definedName>
    <definedName name="_xlnm.Print_Area" localSheetId="1">'СФ'!$A$1:$N$80</definedName>
    <definedName name="Область_печати_ИМ" localSheetId="5">'01.09.21'!#REF!</definedName>
    <definedName name="ОЪIАТТЬ_ПAUАТE" localSheetId="5">'01.09.21'!#REF!</definedName>
    <definedName name="ОЪIАТТЬ_ПAUАТE">#REF!</definedName>
  </definedNames>
  <calcPr fullCalcOnLoad="1"/>
</workbook>
</file>

<file path=xl/sharedStrings.xml><?xml version="1.0" encoding="utf-8"?>
<sst xmlns="http://schemas.openxmlformats.org/spreadsheetml/2006/main" count="556" uniqueCount="190">
  <si>
    <t>ДОВІДКА</t>
  </si>
  <si>
    <t>Назва районiв</t>
  </si>
  <si>
    <t>в %</t>
  </si>
  <si>
    <t>в сумі</t>
  </si>
  <si>
    <t>відхилення до відповідного періоду минулого року</t>
  </si>
  <si>
    <t>Разом по бюджетах районів</t>
  </si>
  <si>
    <t>рейтинг</t>
  </si>
  <si>
    <t>Фактично надійшло за</t>
  </si>
  <si>
    <t>Верховинський</t>
  </si>
  <si>
    <t>Калуський</t>
  </si>
  <si>
    <t>Коломийський</t>
  </si>
  <si>
    <t xml:space="preserve">Обласний бюджет </t>
  </si>
  <si>
    <t>Косівський</t>
  </si>
  <si>
    <t>Надвірнянський</t>
  </si>
  <si>
    <t>Івано-Франківський</t>
  </si>
  <si>
    <t xml:space="preserve">Верхнянська </t>
  </si>
  <si>
    <t xml:space="preserve">Печеніжинська </t>
  </si>
  <si>
    <t xml:space="preserve">Старобогородчанська </t>
  </si>
  <si>
    <t xml:space="preserve">Білоберізька </t>
  </si>
  <si>
    <t xml:space="preserve">Тлумацька </t>
  </si>
  <si>
    <t xml:space="preserve">Більшівцівська </t>
  </si>
  <si>
    <t xml:space="preserve">Витвицька </t>
  </si>
  <si>
    <t xml:space="preserve">Космацька </t>
  </si>
  <si>
    <t xml:space="preserve">Матеївецька </t>
  </si>
  <si>
    <t xml:space="preserve">Нижньовербізька </t>
  </si>
  <si>
    <t xml:space="preserve">Пядицька </t>
  </si>
  <si>
    <t xml:space="preserve">Олешанська </t>
  </si>
  <si>
    <t xml:space="preserve">Дзвиняцька </t>
  </si>
  <si>
    <t xml:space="preserve">Рожнівська </t>
  </si>
  <si>
    <t xml:space="preserve">Яблунівська </t>
  </si>
  <si>
    <t xml:space="preserve">Переріслянська </t>
  </si>
  <si>
    <t xml:space="preserve">Ланчинська </t>
  </si>
  <si>
    <t xml:space="preserve">Заболотівська </t>
  </si>
  <si>
    <t xml:space="preserve">Ямницька </t>
  </si>
  <si>
    <t xml:space="preserve">Брошнів-Осадська </t>
  </si>
  <si>
    <t xml:space="preserve">Войнилівська </t>
  </si>
  <si>
    <t xml:space="preserve">Делятинська </t>
  </si>
  <si>
    <t xml:space="preserve">Спаська </t>
  </si>
  <si>
    <t xml:space="preserve">Загвіздянська </t>
  </si>
  <si>
    <t xml:space="preserve">Угринівська </t>
  </si>
  <si>
    <t xml:space="preserve">Букачівська </t>
  </si>
  <si>
    <t xml:space="preserve">Вигодська </t>
  </si>
  <si>
    <t xml:space="preserve">Коршівська </t>
  </si>
  <si>
    <t xml:space="preserve">Новицька </t>
  </si>
  <si>
    <t xml:space="preserve">Коломийська </t>
  </si>
  <si>
    <t xml:space="preserve">Калуська </t>
  </si>
  <si>
    <t xml:space="preserve">Долинська </t>
  </si>
  <si>
    <t xml:space="preserve">Івано-Франківська </t>
  </si>
  <si>
    <t xml:space="preserve">Гвіздецька </t>
  </si>
  <si>
    <t>Дубівська</t>
  </si>
  <si>
    <t>Єзупільська</t>
  </si>
  <si>
    <t>Пасічнянська</t>
  </si>
  <si>
    <t>Підгайчиківська</t>
  </si>
  <si>
    <t xml:space="preserve">Богородчанська </t>
  </si>
  <si>
    <t>Болехівська</t>
  </si>
  <si>
    <t>Верховинська</t>
  </si>
  <si>
    <t>Ворохтянська</t>
  </si>
  <si>
    <t>Галицька</t>
  </si>
  <si>
    <t>Городенківська</t>
  </si>
  <si>
    <t>Дубовецька</t>
  </si>
  <si>
    <t>Зеленська</t>
  </si>
  <si>
    <t>Косівська</t>
  </si>
  <si>
    <t>Кутська</t>
  </si>
  <si>
    <t>Лисецька</t>
  </si>
  <si>
    <t>Надвірнянська</t>
  </si>
  <si>
    <t>Обертинська</t>
  </si>
  <si>
    <t>Отинійська</t>
  </si>
  <si>
    <t>Перегінська</t>
  </si>
  <si>
    <t>Поляницька</t>
  </si>
  <si>
    <t>Рогатинська</t>
  </si>
  <si>
    <t>Рожнятівська</t>
  </si>
  <si>
    <t>Снятинська</t>
  </si>
  <si>
    <t>Солотвинська</t>
  </si>
  <si>
    <t>Тисменицька</t>
  </si>
  <si>
    <t>Чернелицька</t>
  </si>
  <si>
    <t>Яремчанська</t>
  </si>
  <si>
    <t>Разом по бюджетах  ОТГ</t>
  </si>
  <si>
    <t>Зведений бюджет Івано-Франківської області</t>
  </si>
  <si>
    <t>Відхилення до затвердженого плану на 2021 рік</t>
  </si>
  <si>
    <t>затвердженого</t>
  </si>
  <si>
    <t>уточненого</t>
  </si>
  <si>
    <t>План на 2021 рік</t>
  </si>
  <si>
    <t xml:space="preserve">затверджений </t>
  </si>
  <si>
    <t>уточнений</t>
  </si>
  <si>
    <t>тис.грн.</t>
  </si>
  <si>
    <t>Бурштинська</t>
  </si>
  <si>
    <t>про  надходження до загального фонду зведеного бюджету області</t>
  </si>
  <si>
    <t>про надходження плати за землю до зведеного бюджету області</t>
  </si>
  <si>
    <t>про надходження податку на доходи фізичних осіб до зведеного бюджету області</t>
  </si>
  <si>
    <t>про  надходження до загального та спеціального фондів зведеного бюджету області</t>
  </si>
  <si>
    <t>про  надходження до спеціального фонду зведеного бюджету області</t>
  </si>
  <si>
    <t>про виконання плану поступлень доходів до місцевих бюджетів області</t>
  </si>
  <si>
    <t>Назва доходів</t>
  </si>
  <si>
    <t>КБК</t>
  </si>
  <si>
    <t>Відхилення до плану на 2021 рік</t>
  </si>
  <si>
    <t xml:space="preserve">Загальний фонд </t>
  </si>
  <si>
    <t xml:space="preserve">Податок на доходи з фізичних осіб </t>
  </si>
  <si>
    <t xml:space="preserve">Податок на прибуток підприємств </t>
  </si>
  <si>
    <t>Податок на прибуток підприємств та фінансових установ комунальної власності</t>
  </si>
  <si>
    <t>37% збору за спеціальне використання лісових ресурсів в частині деревини, заготовленої в порядку рубок головного користування</t>
  </si>
  <si>
    <t>Збір за спеціальне використання лісових ресурсів (крім збору за спеціальне використання лісових ресурсів в частині деревини, заготовленої в порядку рубок головного користування)</t>
  </si>
  <si>
    <t>45% збору за спеціальне використання води (крім збору за спеціальне використання води водних об'єктів місцевого значення)</t>
  </si>
  <si>
    <t>Рентна плата за користування надрами для видобування інших корисних копалин загальнодержавного значення</t>
  </si>
  <si>
    <t>Плата за користування надрами для видобування корисних копалин місцевого значення</t>
  </si>
  <si>
    <t>Рентна плата за користування надрами в цілях, не пов'язаних з видобуванням корисних копалин </t>
  </si>
  <si>
    <t>Рентна плата за користування надрами для видобування нафти</t>
  </si>
  <si>
    <t>Рентна плата за користування надрами для видобування природного газу</t>
  </si>
  <si>
    <t xml:space="preserve">Рентна плата за користування надрами для видобування газового конденсату </t>
  </si>
  <si>
    <t>Пальне</t>
  </si>
  <si>
    <t>14021900, 14031900</t>
  </si>
  <si>
    <t>Акцизний податок з реалізації субєктами господарювання роздрібної торгівлі підакцизних товарів</t>
  </si>
  <si>
    <t>Місцеві податки і збори, нараховані до 1 січня 2011 року</t>
  </si>
  <si>
    <t>Податок на нерухоме майно відмінне від земельної ділянки</t>
  </si>
  <si>
    <t>18010100-18010400</t>
  </si>
  <si>
    <t>Плата за землю</t>
  </si>
  <si>
    <t>18010500-18010900</t>
  </si>
  <si>
    <t>Транспортний податок (розкішні авто)</t>
  </si>
  <si>
    <t>18011000-18011100</t>
  </si>
  <si>
    <t>Збір за місця для паркування транспорних засобів</t>
  </si>
  <si>
    <t>Туристичний збір</t>
  </si>
  <si>
    <t>Збір за провадження деяких видів підприємницької діяльності</t>
  </si>
  <si>
    <t>Єдиний податок</t>
  </si>
  <si>
    <t>Частина чистого прибутку (доходу) комунальних унітарних підприємств та їх об'єднань, що вилучається до бюджету</t>
  </si>
  <si>
    <t>Плата за розміщення тимчасово вільниих коштів місцевих бюджетів</t>
  </si>
  <si>
    <t>Інші надходження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</si>
  <si>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громадського харчування та послуг</t>
  </si>
  <si>
    <t>Адміністративні штрафи та інші санкції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</si>
  <si>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</si>
  <si>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Плата за встановлення земельного сервітуту</t>
  </si>
  <si>
    <t>Кошти гарантійного та реєстраційного внесків, що визначені Законом України `Про оренду державного та комунального майна`, які підлягають перерахуванню оператором електронного майданчика до відповідного бюджету</t>
  </si>
  <si>
    <t>Адміністративний збір за проведення державної реєстрації юридичних осіб та фізичних осіб - підприємців</t>
  </si>
  <si>
    <t>Плата за ліцензії на виробництво спирту етилового, коньячного і плодового та зернового дистиляту, дистиляту виноградного спиртового, біоетанолу, алкогольних напоїв, тютюнових виробів та рідин, що використовуються в електронних сигаретах</t>
  </si>
  <si>
    <t>Плата за державну реєстрацію (крім адміністративного збору за проведення державної реєстрації юридичних осіб, фізичних осіб - підприємців та громадських формувань)</t>
  </si>
  <si>
    <t>Плата за ліцензії на право оптової торгівлі алкогольними напоями, тютюновими виробами та рідинами, що використовуються в електронних сигаретах </t>
  </si>
  <si>
    <t>Плата за ліцензії на право роздрібної торгівлі алкогольними напоями, тютюновими виробами та рідинами, що використовуються в електронних сигаретах </t>
  </si>
  <si>
    <t xml:space="preserve">Плата за ліцензії та сертифікати, що сплачується ліцензіатами за місцем здійснення діяльності 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</si>
  <si>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</si>
  <si>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</t>
  </si>
  <si>
    <t>Плата за скорочення термінів надання послуг у сфері державної реєстрації прав на нерухомемайно та їх обтяжень і державної реєстрації юридичних осіб, фізичних осіб-підприємців та громадянських формувань, а також плата за надання інших платних послуг, пов'я</t>
  </si>
  <si>
    <t>Плата за ліцензії на виробництво пального</t>
  </si>
  <si>
    <t>Плата за ліцензії на право оптової торгівлі пальним</t>
  </si>
  <si>
    <t>Плата за ліцензії на право роздрібної торгівлі пальним</t>
  </si>
  <si>
    <t>Плата за ліцензії на право зберігання пального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</si>
  <si>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</si>
  <si>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</t>
  </si>
  <si>
    <t>Плата за надані в оренду ставки, що знаходяться в басейнах річок загальнодержавного значення</t>
  </si>
  <si>
    <t xml:space="preserve">Надходження сум кредиторської та депонентської заборгованості підприємств, організацій та установ, щодо яких минув строк позовної давності </t>
  </si>
  <si>
    <t>Кошти, отримані від надання учасниками процедури закупівель забезпечення їх пропозиції конкурсних торгів, які не підлягають поверненню цим учасникам, у випадках, передбачених Законом України "Про здійснення державних закупівель"</t>
  </si>
  <si>
    <t xml:space="preserve">Кошти, отримані від учасника - переможця процедури закупівлі під час укладання договору про закупівлю як забезпечення виконання цього договору, які не підлягають поверненню учаснику - переможцю  </t>
  </si>
  <si>
    <t>Кошти за шкоду, що заподіяна на земельних ділянках державної власності, які не надані у користування та не передані у власність, внаслідок їх самовільного зайняття. Використання не за цільовим призначення, зняття грунтового покриву</t>
  </si>
  <si>
    <t>Концесійні платежі щодо об'єктів комунальної власності (крім тих, які мають цільове спрямування згідно з законом)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</si>
  <si>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 відомі</t>
  </si>
  <si>
    <t>Надходження коштів від Державного фонду дорогоцінних металів і дорогоцінного каміння</t>
  </si>
  <si>
    <t>РАЗОМ ДОХОДІВ ЗАГАЛЬНОГО ФОНДУ</t>
  </si>
  <si>
    <t>Спеціальний фонд</t>
  </si>
  <si>
    <t>Податок з власників транспортних засобів та інших самохідних машин і механізмів</t>
  </si>
  <si>
    <t>Екологічний податок</t>
  </si>
  <si>
    <t>Збір за забруднення навколишнього природного середовища</t>
  </si>
  <si>
    <t>Надходження коштів від відшкодування втрат сільськогосподарського і лісогосподарського виробництва</t>
  </si>
  <si>
    <t>Інші надходження до фондів охорони навколишнього природного середовища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</si>
  <si>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</si>
  <si>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>Плата за гарантії, надані Верховною Радою Автономної Республіки Крим, міськими та обласними радами </t>
  </si>
  <si>
    <t>Відсотки за користування довгостроковим кредитом, що надається з місцевих бюджетів молодим сім`ям та одиноким молодим громадянам на будівництво (реконструкцію) та придбання житла</t>
  </si>
  <si>
    <t xml:space="preserve">Власні надходження бюджетних установ 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</si>
  <si>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 </t>
  </si>
  <si>
    <t>Бюджет розвитку:</t>
  </si>
  <si>
    <t>Надходження коштів пайової участі у розвитку інфраструктури населеного пункту</t>
  </si>
  <si>
    <t>Кошти від віджчуження майна, що перебуває у комунальній власності</t>
  </si>
  <si>
    <t>Кошти від продажу землі</t>
  </si>
  <si>
    <t>Разом бюджет розвитку</t>
  </si>
  <si>
    <t>РАЗОМ ДОХОДІВ СПЕЦІАЛЬНОГО ФОНДУ</t>
  </si>
  <si>
    <t>РАЗОМ ДОХОДІВ ЗАГАЛЬНОГО ТА СПЕЦІАЛЬНОГО ФОНДІВ</t>
  </si>
  <si>
    <t xml:space="preserve"> 13040100 (13030200, 13030600)</t>
  </si>
  <si>
    <t>Додаток 6</t>
  </si>
  <si>
    <t>Додаток 7</t>
  </si>
  <si>
    <t>Додаток 8</t>
  </si>
  <si>
    <t>Додаток 9</t>
  </si>
  <si>
    <t>Додаток 10</t>
  </si>
  <si>
    <t>Додаток 11</t>
  </si>
  <si>
    <t>за січень-серпень 2021 року (Оперативні дані)</t>
  </si>
  <si>
    <t>План на січень - серпень 2021 року</t>
  </si>
  <si>
    <t>Відхилення до плану на січень - серпень 2021 року</t>
  </si>
  <si>
    <t>січень - серпень 2020 року (в умовах змін)</t>
  </si>
  <si>
    <t>січень - серпень 2021 року</t>
  </si>
  <si>
    <t xml:space="preserve"> </t>
  </si>
  <si>
    <t>за січень-серпень  2021 року (Оперативні дані)</t>
  </si>
  <si>
    <t>План на січень-серпень 2021 року</t>
  </si>
  <si>
    <t>Відхилення до плану на січень-серпень 2021 року</t>
  </si>
  <si>
    <t xml:space="preserve">січень-серпень 2020 року </t>
  </si>
  <si>
    <t xml:space="preserve">січень-серпень 2021 року </t>
  </si>
</sst>
</file>

<file path=xl/styles.xml><?xml version="1.0" encoding="utf-8"?>
<styleSheet xmlns="http://schemas.openxmlformats.org/spreadsheetml/2006/main">
  <numFmts count="2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_-* #,##0\ &quot;р.&quot;_-;\-* #,##0\ &quot;р.&quot;_-;_-* &quot;-&quot;\ &quot;р.&quot;_-;_-@_-"/>
    <numFmt numFmtId="173" formatCode="_-* #,##0\ _р_._-;\-* #,##0\ _р_._-;_-* &quot;-&quot;\ _р_._-;_-@_-"/>
    <numFmt numFmtId="174" formatCode="_-* #,##0.00\ &quot;р.&quot;_-;\-* #,##0.00\ &quot;р.&quot;_-;_-* &quot;-&quot;??\ &quot;р.&quot;_-;_-@_-"/>
    <numFmt numFmtId="175" formatCode="_-* #,##0.00\ _р_._-;\-* #,##0.00\ _р_._-;_-* &quot;-&quot;??\ _р_._-;_-@_-"/>
    <numFmt numFmtId="176" formatCode="General_)"/>
    <numFmt numFmtId="177" formatCode="0.0"/>
    <numFmt numFmtId="178" formatCode="0.00000"/>
    <numFmt numFmtId="179" formatCode="#,##0.0"/>
    <numFmt numFmtId="180" formatCode="#,##0.000"/>
    <numFmt numFmtId="181" formatCode="#,##0.00000"/>
    <numFmt numFmtId="182" formatCode="0.0000"/>
    <numFmt numFmtId="183" formatCode="#,##0.0000"/>
    <numFmt numFmtId="184" formatCode="#,##0.0000000"/>
  </numFmts>
  <fonts count="20">
    <font>
      <sz val="12"/>
      <name val="Courie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2"/>
      <color indexed="8"/>
      <name val="Calibri"/>
      <family val="2"/>
    </font>
    <font>
      <b/>
      <sz val="14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i/>
      <sz val="16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b/>
      <sz val="16"/>
      <color indexed="12"/>
      <name val="Times New Roman"/>
      <family val="1"/>
    </font>
    <font>
      <sz val="14"/>
      <color indexed="12"/>
      <name val="Times New Roman"/>
      <family val="1"/>
    </font>
    <font>
      <sz val="16"/>
      <color indexed="12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b/>
      <sz val="12"/>
      <name val="Times New Roman"/>
      <family val="1"/>
    </font>
    <font>
      <b/>
      <sz val="12"/>
      <name val="Courier"/>
      <family val="3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53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1">
      <alignment/>
      <protection locked="0"/>
    </xf>
    <xf numFmtId="0" fontId="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13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10" borderId="0" applyNumberFormat="0" applyBorder="0" applyAlignment="0" applyProtection="0"/>
    <xf numFmtId="0" fontId="0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0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0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0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0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0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0" fillId="6" borderId="0" applyNumberFormat="0" applyBorder="0" applyAlignment="0" applyProtection="0"/>
    <xf numFmtId="0" fontId="0" fillId="18" borderId="0" applyNumberFormat="0" applyBorder="0" applyAlignment="0" applyProtection="0"/>
    <xf numFmtId="0" fontId="0" fillId="12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0" borderId="0">
      <alignment/>
      <protection/>
    </xf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8" borderId="0" applyNumberFormat="0" applyBorder="0" applyAlignment="0" applyProtection="0"/>
    <xf numFmtId="0" fontId="0" fillId="22" borderId="0" applyNumberFormat="0" applyBorder="0" applyAlignment="0" applyProtection="0"/>
    <xf numFmtId="0" fontId="0" fillId="18" borderId="0" applyNumberFormat="0" applyBorder="0" applyAlignment="0" applyProtection="0"/>
    <xf numFmtId="0" fontId="0" fillId="12" borderId="0" applyNumberFormat="0" applyBorder="0" applyAlignment="0" applyProtection="0"/>
    <xf numFmtId="0" fontId="0" fillId="23" borderId="0" applyNumberFormat="0" applyBorder="0" applyAlignment="0" applyProtection="0"/>
    <xf numFmtId="0" fontId="0" fillId="16" borderId="0" applyNumberFormat="0" applyBorder="0" applyAlignment="0" applyProtection="0"/>
    <xf numFmtId="0" fontId="0" fillId="20" borderId="0" applyNumberFormat="0" applyBorder="0" applyAlignment="0" applyProtection="0"/>
    <xf numFmtId="0" fontId="0" fillId="13" borderId="2" applyNumberFormat="0" applyAlignment="0" applyProtection="0"/>
    <xf numFmtId="0" fontId="0" fillId="7" borderId="2" applyNumberFormat="0" applyAlignment="0" applyProtection="0"/>
    <xf numFmtId="9" fontId="0" fillId="0" borderId="0" applyFont="0" applyFill="0" applyBorder="0" applyAlignment="0" applyProtection="0"/>
    <xf numFmtId="0" fontId="0" fillId="24" borderId="3" applyNumberFormat="0" applyAlignment="0" applyProtection="0"/>
    <xf numFmtId="0" fontId="0" fillId="24" borderId="2" applyNumberFormat="0" applyAlignment="0" applyProtection="0"/>
    <xf numFmtId="0" fontId="0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0" fillId="6" borderId="0" applyNumberFormat="0" applyBorder="0" applyAlignment="0" applyProtection="0"/>
    <xf numFmtId="0" fontId="0" fillId="0" borderId="4" applyNumberFormat="0" applyFill="0" applyAlignment="0" applyProtection="0"/>
    <xf numFmtId="0" fontId="0" fillId="0" borderId="4" applyNumberFormat="0" applyFill="0" applyAlignment="0" applyProtection="0"/>
    <xf numFmtId="0" fontId="0" fillId="0" borderId="4" applyNumberFormat="0" applyFill="0" applyAlignment="0" applyProtection="0"/>
    <xf numFmtId="0" fontId="0" fillId="0" borderId="5" applyNumberFormat="0" applyFill="0" applyAlignment="0" applyProtection="0"/>
    <xf numFmtId="0" fontId="0" fillId="0" borderId="5" applyNumberFormat="0" applyFill="0" applyAlignment="0" applyProtection="0"/>
    <xf numFmtId="0" fontId="0" fillId="0" borderId="5" applyNumberFormat="0" applyFill="0" applyAlignment="0" applyProtection="0"/>
    <xf numFmtId="0" fontId="0" fillId="0" borderId="6" applyNumberFormat="0" applyFill="0" applyAlignment="0" applyProtection="0"/>
    <xf numFmtId="0" fontId="0" fillId="0" borderId="6" applyNumberFormat="0" applyFill="0" applyAlignment="0" applyProtection="0"/>
    <xf numFmtId="0" fontId="0" fillId="0" borderId="6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0" borderId="7" applyNumberFormat="0" applyFill="0" applyAlignment="0" applyProtection="0"/>
    <xf numFmtId="0" fontId="0" fillId="0" borderId="8" applyNumberFormat="0" applyFill="0" applyAlignment="0" applyProtection="0"/>
    <xf numFmtId="0" fontId="0" fillId="25" borderId="9" applyNumberFormat="0" applyAlignment="0" applyProtection="0"/>
    <xf numFmtId="0" fontId="0" fillId="25" borderId="9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0" fillId="26" borderId="2" applyNumberFormat="0" applyAlignment="0" applyProtection="0"/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10" applyNumberFormat="0" applyFill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10" borderId="11" applyNumberFormat="0" applyFont="0" applyAlignment="0" applyProtection="0"/>
    <xf numFmtId="0" fontId="0" fillId="10" borderId="11" applyNumberFormat="0" applyFont="0" applyAlignment="0" applyProtection="0"/>
    <xf numFmtId="0" fontId="0" fillId="10" borderId="11" applyNumberFormat="0" applyFont="0" applyAlignment="0" applyProtection="0"/>
    <xf numFmtId="0" fontId="0" fillId="26" borderId="3" applyNumberFormat="0" applyAlignment="0" applyProtection="0"/>
    <xf numFmtId="0" fontId="0" fillId="0" borderId="12" applyNumberFormat="0" applyFill="0" applyAlignment="0" applyProtection="0"/>
    <xf numFmtId="0" fontId="0" fillId="13" borderId="0" applyNumberFormat="0" applyBorder="0" applyAlignment="0" applyProtection="0"/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0" fillId="0" borderId="0">
      <alignment/>
      <protection locked="0"/>
    </xf>
  </cellStyleXfs>
  <cellXfs count="205">
    <xf numFmtId="176" fontId="0" fillId="0" borderId="0" xfId="0" applyNumberFormat="1" applyAlignment="1">
      <alignment/>
    </xf>
    <xf numFmtId="176" fontId="5" fillId="0" borderId="13" xfId="0" applyNumberFormat="1" applyFont="1" applyFill="1" applyBorder="1" applyAlignment="1">
      <alignment horizontal="center" vertical="center" wrapText="1"/>
    </xf>
    <xf numFmtId="176" fontId="5" fillId="0" borderId="0" xfId="0" applyNumberFormat="1" applyFont="1" applyFill="1" applyBorder="1" applyAlignment="1">
      <alignment/>
    </xf>
    <xf numFmtId="176" fontId="5" fillId="0" borderId="0" xfId="0" applyNumberFormat="1" applyFont="1" applyFill="1" applyBorder="1" applyAlignment="1">
      <alignment horizontal="center" vertical="center" wrapText="1"/>
    </xf>
    <xf numFmtId="176" fontId="5" fillId="26" borderId="0" xfId="0" applyNumberFormat="1" applyFont="1" applyFill="1" applyBorder="1" applyAlignment="1">
      <alignment/>
    </xf>
    <xf numFmtId="176" fontId="5" fillId="26" borderId="0" xfId="0" applyNumberFormat="1" applyFont="1" applyFill="1" applyBorder="1" applyAlignment="1">
      <alignment horizontal="center" vertical="center" wrapText="1"/>
    </xf>
    <xf numFmtId="176" fontId="5" fillId="26" borderId="13" xfId="0" applyNumberFormat="1" applyFont="1" applyFill="1" applyBorder="1" applyAlignment="1">
      <alignment horizontal="center" vertical="center" wrapText="1"/>
    </xf>
    <xf numFmtId="176" fontId="6" fillId="26" borderId="13" xfId="0" applyNumberFormat="1" applyFont="1" applyFill="1" applyBorder="1" applyAlignment="1" applyProtection="1">
      <alignment horizontal="left"/>
      <protection/>
    </xf>
    <xf numFmtId="179" fontId="6" fillId="26" borderId="13" xfId="0" applyNumberFormat="1" applyFont="1" applyFill="1" applyBorder="1" applyAlignment="1" applyProtection="1">
      <alignment horizontal="right"/>
      <protection locked="0"/>
    </xf>
    <xf numFmtId="179" fontId="6" fillId="26" borderId="13" xfId="0" applyNumberFormat="1" applyFont="1" applyFill="1" applyBorder="1" applyAlignment="1">
      <alignment/>
    </xf>
    <xf numFmtId="0" fontId="6" fillId="26" borderId="13" xfId="0" applyNumberFormat="1" applyFont="1" applyFill="1" applyBorder="1" applyAlignment="1" applyProtection="1">
      <alignment horizontal="right"/>
      <protection locked="0"/>
    </xf>
    <xf numFmtId="176" fontId="6" fillId="26" borderId="0" xfId="0" applyNumberFormat="1" applyFont="1" applyFill="1" applyBorder="1" applyAlignment="1">
      <alignment horizontal="right"/>
    </xf>
    <xf numFmtId="176" fontId="7" fillId="26" borderId="13" xfId="0" applyNumberFormat="1" applyFont="1" applyFill="1" applyBorder="1" applyAlignment="1" applyProtection="1">
      <alignment horizontal="left"/>
      <protection/>
    </xf>
    <xf numFmtId="179" fontId="7" fillId="26" borderId="13" xfId="0" applyNumberFormat="1" applyFont="1" applyFill="1" applyBorder="1" applyAlignment="1" applyProtection="1">
      <alignment horizontal="right"/>
      <protection locked="0"/>
    </xf>
    <xf numFmtId="0" fontId="7" fillId="26" borderId="13" xfId="0" applyNumberFormat="1" applyFont="1" applyFill="1" applyBorder="1" applyAlignment="1" applyProtection="1">
      <alignment horizontal="right"/>
      <protection locked="0"/>
    </xf>
    <xf numFmtId="176" fontId="7" fillId="26" borderId="0" xfId="0" applyNumberFormat="1" applyFont="1" applyFill="1" applyBorder="1" applyAlignment="1">
      <alignment horizontal="right"/>
    </xf>
    <xf numFmtId="176" fontId="7" fillId="26" borderId="13" xfId="0" applyNumberFormat="1" applyFont="1" applyFill="1" applyBorder="1" applyAlignment="1" applyProtection="1">
      <alignment horizontal="left" vertical="center" wrapText="1"/>
      <protection/>
    </xf>
    <xf numFmtId="179" fontId="7" fillId="26" borderId="13" xfId="0" applyNumberFormat="1" applyFont="1" applyFill="1" applyBorder="1" applyAlignment="1">
      <alignment/>
    </xf>
    <xf numFmtId="176" fontId="7" fillId="26" borderId="0" xfId="0" applyNumberFormat="1" applyFont="1" applyFill="1" applyBorder="1" applyAlignment="1">
      <alignment/>
    </xf>
    <xf numFmtId="176" fontId="6" fillId="26" borderId="0" xfId="0" applyNumberFormat="1" applyFont="1" applyFill="1" applyAlignment="1">
      <alignment horizontal="left"/>
    </xf>
    <xf numFmtId="0" fontId="6" fillId="26" borderId="0" xfId="0" applyNumberFormat="1" applyFont="1" applyFill="1" applyAlignment="1">
      <alignment horizontal="left"/>
    </xf>
    <xf numFmtId="176" fontId="6" fillId="26" borderId="0" xfId="0" applyNumberFormat="1" applyFont="1" applyFill="1" applyBorder="1" applyAlignment="1">
      <alignment horizontal="left"/>
    </xf>
    <xf numFmtId="176" fontId="6" fillId="26" borderId="0" xfId="0" applyNumberFormat="1" applyFont="1" applyFill="1" applyAlignment="1">
      <alignment/>
    </xf>
    <xf numFmtId="176" fontId="7" fillId="0" borderId="0" xfId="0" applyNumberFormat="1" applyFont="1" applyFill="1" applyBorder="1" applyAlignment="1">
      <alignment/>
    </xf>
    <xf numFmtId="179" fontId="6" fillId="0" borderId="13" xfId="0" applyNumberFormat="1" applyFont="1" applyFill="1" applyBorder="1" applyAlignment="1" applyProtection="1">
      <alignment horizontal="right"/>
      <protection locked="0"/>
    </xf>
    <xf numFmtId="176" fontId="7" fillId="26" borderId="13" xfId="0" applyNumberFormat="1" applyFont="1" applyFill="1" applyBorder="1" applyAlignment="1" applyProtection="1">
      <alignment horizontal="left" wrapText="1"/>
      <protection/>
    </xf>
    <xf numFmtId="179" fontId="7" fillId="0" borderId="13" xfId="0" applyNumberFormat="1" applyFont="1" applyFill="1" applyBorder="1" applyAlignment="1" applyProtection="1">
      <alignment horizontal="right"/>
      <protection locked="0"/>
    </xf>
    <xf numFmtId="176" fontId="6" fillId="0" borderId="0" xfId="0" applyNumberFormat="1" applyFont="1" applyFill="1" applyAlignment="1">
      <alignment horizontal="left"/>
    </xf>
    <xf numFmtId="176" fontId="6" fillId="0" borderId="0" xfId="0" applyNumberFormat="1" applyFont="1" applyFill="1" applyAlignment="1">
      <alignment/>
    </xf>
    <xf numFmtId="176" fontId="6" fillId="0" borderId="13" xfId="0" applyNumberFormat="1" applyFont="1" applyFill="1" applyBorder="1" applyAlignment="1" applyProtection="1">
      <alignment horizontal="left"/>
      <protection/>
    </xf>
    <xf numFmtId="176" fontId="6" fillId="0" borderId="0" xfId="0" applyNumberFormat="1" applyFont="1" applyFill="1" applyBorder="1" applyAlignment="1">
      <alignment horizontal="right"/>
    </xf>
    <xf numFmtId="176" fontId="6" fillId="0" borderId="0" xfId="0" applyNumberFormat="1" applyFont="1" applyFill="1" applyAlignment="1">
      <alignment horizontal="right"/>
    </xf>
    <xf numFmtId="176" fontId="7" fillId="0" borderId="0" xfId="0" applyNumberFormat="1" applyFont="1" applyFill="1" applyAlignment="1">
      <alignment/>
    </xf>
    <xf numFmtId="176" fontId="7" fillId="0" borderId="13" xfId="0" applyNumberFormat="1" applyFont="1" applyFill="1" applyBorder="1" applyAlignment="1" applyProtection="1">
      <alignment horizontal="left" wrapText="1"/>
      <protection/>
    </xf>
    <xf numFmtId="179" fontId="6" fillId="26" borderId="13" xfId="0" applyNumberFormat="1" applyFont="1" applyFill="1" applyBorder="1" applyAlignment="1">
      <alignment vertical="center" wrapText="1"/>
    </xf>
    <xf numFmtId="179" fontId="6" fillId="26" borderId="13" xfId="0" applyNumberFormat="1" applyFont="1" applyFill="1" applyBorder="1" applyAlignment="1" applyProtection="1">
      <alignment vertical="center" wrapText="1"/>
      <protection/>
    </xf>
    <xf numFmtId="179" fontId="6" fillId="26" borderId="13" xfId="0" applyNumberFormat="1" applyFont="1" applyFill="1" applyBorder="1" applyAlignment="1" applyProtection="1">
      <alignment vertical="center" wrapText="1"/>
      <protection locked="0"/>
    </xf>
    <xf numFmtId="179" fontId="6" fillId="0" borderId="13" xfId="0" applyNumberFormat="1" applyFont="1" applyFill="1" applyBorder="1" applyAlignment="1" applyProtection="1">
      <alignment/>
      <protection locked="0"/>
    </xf>
    <xf numFmtId="179" fontId="6" fillId="0" borderId="13" xfId="0" applyNumberFormat="1" applyFont="1" applyFill="1" applyBorder="1" applyAlignment="1">
      <alignment/>
    </xf>
    <xf numFmtId="179" fontId="7" fillId="0" borderId="13" xfId="0" applyNumberFormat="1" applyFont="1" applyFill="1" applyBorder="1" applyAlignment="1">
      <alignment/>
    </xf>
    <xf numFmtId="176" fontId="7" fillId="26" borderId="0" xfId="0" applyNumberFormat="1" applyFont="1" applyFill="1" applyBorder="1" applyAlignment="1" applyProtection="1">
      <alignment horizontal="center"/>
      <protection/>
    </xf>
    <xf numFmtId="176" fontId="7" fillId="26" borderId="0" xfId="0" applyNumberFormat="1" applyFont="1" applyFill="1" applyBorder="1" applyAlignment="1">
      <alignment horizontal="centerContinuous"/>
    </xf>
    <xf numFmtId="0" fontId="7" fillId="26" borderId="0" xfId="0" applyNumberFormat="1" applyFont="1" applyFill="1" applyBorder="1" applyAlignment="1">
      <alignment horizontal="centerContinuous"/>
    </xf>
    <xf numFmtId="176" fontId="7" fillId="0" borderId="0" xfId="0" applyNumberFormat="1" applyFont="1" applyFill="1" applyBorder="1" applyAlignment="1">
      <alignment horizontal="centerContinuous"/>
    </xf>
    <xf numFmtId="176" fontId="9" fillId="26" borderId="13" xfId="0" applyNumberFormat="1" applyFont="1" applyFill="1" applyBorder="1" applyAlignment="1" applyProtection="1">
      <alignment horizontal="left"/>
      <protection/>
    </xf>
    <xf numFmtId="179" fontId="9" fillId="26" borderId="13" xfId="0" applyNumberFormat="1" applyFont="1" applyFill="1" applyBorder="1" applyAlignment="1" applyProtection="1">
      <alignment horizontal="right"/>
      <protection locked="0"/>
    </xf>
    <xf numFmtId="179" fontId="9" fillId="26" borderId="13" xfId="0" applyNumberFormat="1" applyFont="1" applyFill="1" applyBorder="1" applyAlignment="1">
      <alignment/>
    </xf>
    <xf numFmtId="176" fontId="9" fillId="26" borderId="0" xfId="0" applyNumberFormat="1" applyFont="1" applyFill="1" applyBorder="1" applyAlignment="1">
      <alignment horizontal="right"/>
    </xf>
    <xf numFmtId="179" fontId="9" fillId="0" borderId="13" xfId="0" applyNumberFormat="1" applyFont="1" applyFill="1" applyBorder="1" applyAlignment="1" applyProtection="1">
      <alignment horizontal="right"/>
      <protection locked="0"/>
    </xf>
    <xf numFmtId="176" fontId="13" fillId="26" borderId="0" xfId="0" applyNumberFormat="1" applyFont="1" applyFill="1" applyBorder="1" applyAlignment="1">
      <alignment horizontal="centerContinuous"/>
    </xf>
    <xf numFmtId="176" fontId="8" fillId="26" borderId="0" xfId="0" applyNumberFormat="1" applyFont="1" applyFill="1" applyAlignment="1">
      <alignment horizontal="left"/>
    </xf>
    <xf numFmtId="0" fontId="8" fillId="26" borderId="0" xfId="0" applyNumberFormat="1" applyFont="1" applyFill="1" applyAlignment="1">
      <alignment horizontal="left"/>
    </xf>
    <xf numFmtId="176" fontId="8" fillId="26" borderId="0" xfId="0" applyNumberFormat="1" applyFont="1" applyFill="1" applyBorder="1" applyAlignment="1">
      <alignment horizontal="left"/>
    </xf>
    <xf numFmtId="176" fontId="8" fillId="26" borderId="0" xfId="0" applyNumberFormat="1" applyFont="1" applyFill="1" applyAlignment="1">
      <alignment/>
    </xf>
    <xf numFmtId="179" fontId="15" fillId="26" borderId="0" xfId="0" applyNumberFormat="1" applyFont="1" applyFill="1" applyAlignment="1">
      <alignment horizontal="left"/>
    </xf>
    <xf numFmtId="180" fontId="15" fillId="26" borderId="13" xfId="0" applyNumberFormat="1" applyFont="1" applyFill="1" applyBorder="1" applyAlignment="1">
      <alignment vertical="center"/>
    </xf>
    <xf numFmtId="176" fontId="15" fillId="26" borderId="0" xfId="0" applyNumberFormat="1" applyFont="1" applyFill="1" applyAlignment="1">
      <alignment horizontal="left"/>
    </xf>
    <xf numFmtId="179" fontId="6" fillId="0" borderId="0" xfId="0" applyNumberFormat="1" applyFont="1" applyFill="1" applyAlignment="1">
      <alignment horizontal="left"/>
    </xf>
    <xf numFmtId="179" fontId="6" fillId="0" borderId="0" xfId="0" applyNumberFormat="1" applyFont="1" applyFill="1" applyAlignment="1">
      <alignment/>
    </xf>
    <xf numFmtId="179" fontId="6" fillId="0" borderId="13" xfId="0" applyNumberFormat="1" applyFont="1" applyFill="1" applyBorder="1" applyAlignment="1" applyProtection="1">
      <alignment vertical="center" wrapText="1"/>
      <protection locked="0"/>
    </xf>
    <xf numFmtId="179" fontId="8" fillId="26" borderId="13" xfId="0" applyNumberFormat="1" applyFont="1" applyFill="1" applyBorder="1" applyAlignment="1" applyProtection="1">
      <alignment vertical="center" wrapText="1"/>
      <protection/>
    </xf>
    <xf numFmtId="175" fontId="6" fillId="0" borderId="0" xfId="0" applyNumberFormat="1" applyFont="1" applyFill="1" applyAlignment="1">
      <alignment horizontal="left"/>
    </xf>
    <xf numFmtId="179" fontId="12" fillId="26" borderId="13" xfId="0" applyNumberFormat="1" applyFont="1" applyFill="1" applyBorder="1" applyAlignment="1">
      <alignment vertical="center" wrapText="1"/>
    </xf>
    <xf numFmtId="179" fontId="5" fillId="26" borderId="14" xfId="0" applyNumberFormat="1" applyFont="1" applyFill="1" applyBorder="1" applyAlignment="1">
      <alignment vertical="center" wrapText="1"/>
    </xf>
    <xf numFmtId="176" fontId="13" fillId="0" borderId="0" xfId="0" applyNumberFormat="1" applyFont="1" applyFill="1" applyBorder="1" applyAlignment="1">
      <alignment horizontal="centerContinuous"/>
    </xf>
    <xf numFmtId="176" fontId="7" fillId="0" borderId="0" xfId="0" applyNumberFormat="1" applyFont="1" applyFill="1" applyBorder="1" applyAlignment="1">
      <alignment horizontal="centerContinuous"/>
    </xf>
    <xf numFmtId="179" fontId="9" fillId="0" borderId="13" xfId="0" applyNumberFormat="1" applyFont="1" applyFill="1" applyBorder="1" applyAlignment="1" applyProtection="1">
      <alignment horizontal="right"/>
      <protection locked="0"/>
    </xf>
    <xf numFmtId="179" fontId="6" fillId="0" borderId="13" xfId="0" applyNumberFormat="1" applyFont="1" applyFill="1" applyBorder="1" applyAlignment="1" applyProtection="1">
      <alignment horizontal="right"/>
      <protection locked="0"/>
    </xf>
    <xf numFmtId="179" fontId="14" fillId="0" borderId="13" xfId="0" applyNumberFormat="1" applyFont="1" applyFill="1" applyBorder="1" applyAlignment="1">
      <alignment vertical="center" wrapText="1"/>
    </xf>
    <xf numFmtId="179" fontId="8" fillId="0" borderId="13" xfId="0" applyNumberFormat="1" applyFont="1" applyFill="1" applyBorder="1" applyAlignment="1">
      <alignment vertical="center" wrapText="1"/>
    </xf>
    <xf numFmtId="179" fontId="5" fillId="26" borderId="13" xfId="0" applyNumberFormat="1" applyFont="1" applyFill="1" applyBorder="1" applyAlignment="1">
      <alignment vertical="center" wrapText="1"/>
    </xf>
    <xf numFmtId="180" fontId="6" fillId="0" borderId="0" xfId="0" applyNumberFormat="1" applyFont="1" applyFill="1" applyBorder="1" applyAlignment="1">
      <alignment vertical="center"/>
    </xf>
    <xf numFmtId="176" fontId="15" fillId="0" borderId="0" xfId="0" applyNumberFormat="1" applyFont="1" applyFill="1" applyAlignment="1">
      <alignment horizontal="left"/>
    </xf>
    <xf numFmtId="176" fontId="6" fillId="0" borderId="0" xfId="0" applyNumberFormat="1" applyFont="1" applyFill="1" applyAlignment="1">
      <alignment horizontal="left"/>
    </xf>
    <xf numFmtId="180" fontId="11" fillId="0" borderId="13" xfId="502" applyNumberFormat="1" applyBorder="1" applyAlignment="1">
      <alignment vertical="center"/>
      <protection/>
    </xf>
    <xf numFmtId="180" fontId="16" fillId="0" borderId="13" xfId="502" applyNumberFormat="1" applyFont="1" applyFill="1" applyBorder="1" applyAlignment="1">
      <alignment vertical="center"/>
      <protection/>
    </xf>
    <xf numFmtId="180" fontId="0" fillId="0" borderId="13" xfId="0" applyNumberFormat="1" applyFont="1" applyFill="1" applyBorder="1" applyAlignment="1">
      <alignment vertical="center"/>
    </xf>
    <xf numFmtId="179" fontId="7" fillId="0" borderId="13" xfId="0" applyNumberFormat="1" applyFont="1" applyFill="1" applyBorder="1" applyAlignment="1" applyProtection="1">
      <alignment horizontal="right"/>
      <protection locked="0"/>
    </xf>
    <xf numFmtId="179" fontId="5" fillId="0" borderId="14" xfId="0" applyNumberFormat="1" applyFont="1" applyFill="1" applyBorder="1" applyAlignment="1">
      <alignment vertical="center" wrapText="1"/>
    </xf>
    <xf numFmtId="179" fontId="6" fillId="0" borderId="0" xfId="0" applyNumberFormat="1" applyFont="1" applyFill="1" applyAlignment="1">
      <alignment horizontal="left"/>
    </xf>
    <xf numFmtId="180" fontId="0" fillId="0" borderId="13" xfId="0" applyNumberFormat="1" applyBorder="1" applyAlignment="1">
      <alignment vertical="center"/>
    </xf>
    <xf numFmtId="179" fontId="8" fillId="0" borderId="13" xfId="0" applyNumberFormat="1" applyFont="1" applyFill="1" applyBorder="1" applyAlignment="1" applyProtection="1">
      <alignment vertical="center" wrapText="1"/>
      <protection/>
    </xf>
    <xf numFmtId="175" fontId="6" fillId="0" borderId="0" xfId="0" applyNumberFormat="1" applyFont="1" applyFill="1" applyAlignment="1">
      <alignment horizontal="left"/>
    </xf>
    <xf numFmtId="179" fontId="6" fillId="0" borderId="13" xfId="0" applyNumberFormat="1" applyFont="1" applyFill="1" applyBorder="1" applyAlignment="1" applyProtection="1">
      <alignment/>
      <protection locked="0"/>
    </xf>
    <xf numFmtId="179" fontId="7" fillId="0" borderId="13" xfId="0" applyNumberFormat="1" applyFont="1" applyFill="1" applyBorder="1" applyAlignment="1">
      <alignment/>
    </xf>
    <xf numFmtId="0" fontId="18" fillId="26" borderId="0" xfId="0" applyFont="1" applyFill="1" applyAlignment="1">
      <alignment horizontal="center" vertical="center" wrapText="1"/>
    </xf>
    <xf numFmtId="176" fontId="18" fillId="26" borderId="0" xfId="0" applyNumberFormat="1" applyFont="1" applyFill="1" applyAlignment="1">
      <alignment vertical="center" wrapText="1"/>
    </xf>
    <xf numFmtId="176" fontId="19" fillId="26" borderId="0" xfId="0" applyNumberFormat="1" applyFont="1" applyFill="1" applyAlignment="1">
      <alignment vertical="center" wrapText="1"/>
    </xf>
    <xf numFmtId="181" fontId="18" fillId="26" borderId="0" xfId="0" applyNumberFormat="1" applyFont="1" applyFill="1" applyAlignment="1">
      <alignment horizontal="center" vertical="center" wrapText="1"/>
    </xf>
    <xf numFmtId="181" fontId="18" fillId="26" borderId="0" xfId="0" applyNumberFormat="1" applyFont="1" applyFill="1" applyAlignment="1">
      <alignment horizontal="center" vertical="center" wrapText="1"/>
    </xf>
    <xf numFmtId="0" fontId="18" fillId="26" borderId="0" xfId="0" applyFont="1" applyFill="1" applyAlignment="1">
      <alignment horizontal="center" vertical="center" wrapText="1"/>
    </xf>
    <xf numFmtId="179" fontId="18" fillId="26" borderId="0" xfId="0" applyNumberFormat="1" applyFont="1" applyFill="1" applyBorder="1" applyAlignment="1" applyProtection="1">
      <alignment vertical="center" wrapText="1"/>
      <protection/>
    </xf>
    <xf numFmtId="0" fontId="18" fillId="26" borderId="0" xfId="0" applyFont="1" applyFill="1" applyBorder="1" applyAlignment="1">
      <alignment horizontal="center" vertical="center" wrapText="1"/>
    </xf>
    <xf numFmtId="181" fontId="18" fillId="26" borderId="0" xfId="0" applyNumberFormat="1" applyFont="1" applyFill="1" applyBorder="1" applyAlignment="1">
      <alignment horizontal="center" vertical="center" wrapText="1"/>
    </xf>
    <xf numFmtId="181" fontId="18" fillId="26" borderId="0" xfId="0" applyNumberFormat="1" applyFont="1" applyFill="1" applyBorder="1" applyAlignment="1">
      <alignment horizontal="center" vertical="center" wrapText="1"/>
    </xf>
    <xf numFmtId="0" fontId="18" fillId="26" borderId="0" xfId="0" applyFont="1" applyFill="1" applyBorder="1" applyAlignment="1">
      <alignment horizontal="center" vertical="center" wrapText="1"/>
    </xf>
    <xf numFmtId="176" fontId="18" fillId="26" borderId="0" xfId="0" applyNumberFormat="1" applyFont="1" applyFill="1" applyAlignment="1">
      <alignment vertical="center" wrapText="1"/>
    </xf>
    <xf numFmtId="177" fontId="18" fillId="26" borderId="0" xfId="0" applyNumberFormat="1" applyFont="1" applyFill="1" applyAlignment="1">
      <alignment vertical="center" wrapText="1"/>
    </xf>
    <xf numFmtId="176" fontId="18" fillId="26" borderId="0" xfId="0" applyNumberFormat="1" applyFont="1" applyFill="1" applyAlignment="1">
      <alignment horizontal="right" vertical="center" wrapText="1"/>
    </xf>
    <xf numFmtId="176" fontId="19" fillId="26" borderId="0" xfId="0" applyNumberFormat="1" applyFont="1" applyFill="1" applyAlignment="1">
      <alignment horizontal="center" vertical="center" wrapText="1"/>
    </xf>
    <xf numFmtId="176" fontId="18" fillId="26" borderId="15" xfId="0" applyNumberFormat="1" applyFont="1" applyFill="1" applyBorder="1" applyAlignment="1">
      <alignment horizontal="center" vertical="center" wrapText="1"/>
    </xf>
    <xf numFmtId="176" fontId="18" fillId="26" borderId="13" xfId="0" applyNumberFormat="1" applyFont="1" applyFill="1" applyBorder="1" applyAlignment="1">
      <alignment horizontal="center" vertical="center" wrapText="1"/>
    </xf>
    <xf numFmtId="49" fontId="18" fillId="26" borderId="15" xfId="0" applyNumberFormat="1" applyFont="1" applyFill="1" applyBorder="1" applyAlignment="1">
      <alignment horizontal="center" vertical="center" wrapText="1"/>
    </xf>
    <xf numFmtId="49" fontId="18" fillId="26" borderId="13" xfId="0" applyNumberFormat="1" applyFont="1" applyFill="1" applyBorder="1" applyAlignment="1">
      <alignment horizontal="center" vertical="center" wrapText="1"/>
    </xf>
    <xf numFmtId="181" fontId="18" fillId="26" borderId="13" xfId="0" applyNumberFormat="1" applyFont="1" applyFill="1" applyBorder="1" applyAlignment="1" applyProtection="1">
      <alignment vertical="center" wrapText="1"/>
      <protection/>
    </xf>
    <xf numFmtId="181" fontId="18" fillId="26" borderId="13" xfId="0" applyNumberFormat="1" applyFont="1" applyFill="1" applyBorder="1" applyAlignment="1" applyProtection="1">
      <alignment vertical="center" wrapText="1"/>
      <protection/>
    </xf>
    <xf numFmtId="176" fontId="18" fillId="26" borderId="13" xfId="0" applyNumberFormat="1" applyFont="1" applyFill="1" applyBorder="1" applyAlignment="1" applyProtection="1">
      <alignment vertical="center" wrapText="1"/>
      <protection/>
    </xf>
    <xf numFmtId="177" fontId="18" fillId="26" borderId="13" xfId="0" applyNumberFormat="1" applyFont="1" applyFill="1" applyBorder="1" applyAlignment="1">
      <alignment vertical="center" wrapText="1"/>
    </xf>
    <xf numFmtId="176" fontId="18" fillId="26" borderId="16" xfId="0" applyNumberFormat="1" applyFont="1" applyFill="1" applyBorder="1" applyAlignment="1">
      <alignment horizontal="center" vertical="center" wrapText="1"/>
    </xf>
    <xf numFmtId="176" fontId="12" fillId="26" borderId="15" xfId="0" applyNumberFormat="1" applyFont="1" applyFill="1" applyBorder="1" applyAlignment="1">
      <alignment horizontal="left" vertical="center" wrapText="1"/>
    </xf>
    <xf numFmtId="176" fontId="12" fillId="26" borderId="13" xfId="0" applyNumberFormat="1" applyFont="1" applyFill="1" applyBorder="1" applyAlignment="1">
      <alignment horizontal="center" vertical="center" wrapText="1"/>
    </xf>
    <xf numFmtId="179" fontId="12" fillId="26" borderId="13" xfId="0" applyNumberFormat="1" applyFont="1" applyFill="1" applyBorder="1" applyAlignment="1" applyProtection="1">
      <alignment vertical="center" wrapText="1"/>
      <protection/>
    </xf>
    <xf numFmtId="179" fontId="12" fillId="26" borderId="13" xfId="0" applyNumberFormat="1" applyFont="1" applyFill="1" applyBorder="1" applyAlignment="1" applyProtection="1">
      <alignment vertical="center" wrapText="1"/>
      <protection/>
    </xf>
    <xf numFmtId="179" fontId="12" fillId="26" borderId="13" xfId="0" applyNumberFormat="1" applyFont="1" applyFill="1" applyBorder="1" applyAlignment="1" applyProtection="1">
      <alignment vertical="center" wrapText="1"/>
      <protection locked="0"/>
    </xf>
    <xf numFmtId="179" fontId="12" fillId="26" borderId="16" xfId="0" applyNumberFormat="1" applyFont="1" applyFill="1" applyBorder="1" applyAlignment="1">
      <alignment vertical="center" wrapText="1"/>
    </xf>
    <xf numFmtId="176" fontId="0" fillId="26" borderId="0" xfId="0" applyNumberFormat="1" applyFont="1" applyFill="1" applyAlignment="1">
      <alignment vertical="center" wrapText="1"/>
    </xf>
    <xf numFmtId="49" fontId="12" fillId="26" borderId="15" xfId="0" applyNumberFormat="1" applyFont="1" applyFill="1" applyBorder="1" applyAlignment="1">
      <alignment horizontal="left" vertical="center" wrapText="1"/>
    </xf>
    <xf numFmtId="0" fontId="12" fillId="26" borderId="13" xfId="0" applyFont="1" applyFill="1" applyBorder="1" applyAlignment="1">
      <alignment horizontal="center" vertical="center" wrapText="1"/>
    </xf>
    <xf numFmtId="179" fontId="12" fillId="26" borderId="13" xfId="0" applyNumberFormat="1" applyFont="1" applyFill="1" applyBorder="1" applyAlignment="1">
      <alignment vertical="center" wrapText="1"/>
    </xf>
    <xf numFmtId="0" fontId="12" fillId="26" borderId="15" xfId="0" applyFont="1" applyFill="1" applyBorder="1" applyAlignment="1">
      <alignment horizontal="left" vertical="center" wrapText="1"/>
    </xf>
    <xf numFmtId="176" fontId="0" fillId="26" borderId="0" xfId="0" applyNumberFormat="1" applyFont="1" applyFill="1" applyBorder="1" applyAlignment="1">
      <alignment vertical="center" wrapText="1"/>
    </xf>
    <xf numFmtId="176" fontId="18" fillId="26" borderId="15" xfId="0" applyNumberFormat="1" applyFont="1" applyFill="1" applyBorder="1" applyAlignment="1">
      <alignment horizontal="left" vertical="center" wrapText="1"/>
    </xf>
    <xf numFmtId="179" fontId="18" fillId="26" borderId="13" xfId="0" applyNumberFormat="1" applyFont="1" applyFill="1" applyBorder="1" applyAlignment="1">
      <alignment vertical="center" wrapText="1"/>
    </xf>
    <xf numFmtId="179" fontId="18" fillId="26" borderId="13" xfId="0" applyNumberFormat="1" applyFont="1" applyFill="1" applyBorder="1" applyAlignment="1">
      <alignment vertical="center" wrapText="1"/>
    </xf>
    <xf numFmtId="180" fontId="18" fillId="26" borderId="13" xfId="0" applyNumberFormat="1" applyFont="1" applyFill="1" applyBorder="1" applyAlignment="1">
      <alignment vertical="center" wrapText="1"/>
    </xf>
    <xf numFmtId="179" fontId="18" fillId="26" borderId="13" xfId="0" applyNumberFormat="1" applyFont="1" applyFill="1" applyBorder="1" applyAlignment="1" applyProtection="1">
      <alignment vertical="center" wrapText="1"/>
      <protection locked="0"/>
    </xf>
    <xf numFmtId="179" fontId="18" fillId="26" borderId="16" xfId="0" applyNumberFormat="1" applyFont="1" applyFill="1" applyBorder="1" applyAlignment="1">
      <alignment vertical="center" wrapText="1"/>
    </xf>
    <xf numFmtId="180" fontId="19" fillId="27" borderId="13" xfId="0" applyNumberFormat="1" applyFont="1" applyFill="1" applyBorder="1" applyAlignment="1">
      <alignment vertical="center"/>
    </xf>
    <xf numFmtId="180" fontId="19" fillId="26" borderId="13" xfId="0" applyNumberFormat="1" applyFont="1" applyFill="1" applyBorder="1" applyAlignment="1">
      <alignment vertical="center"/>
    </xf>
    <xf numFmtId="176" fontId="19" fillId="26" borderId="0" xfId="0" applyNumberFormat="1" applyFont="1" applyFill="1" applyAlignment="1">
      <alignment vertical="center" wrapText="1"/>
    </xf>
    <xf numFmtId="183" fontId="18" fillId="26" borderId="13" xfId="0" applyNumberFormat="1" applyFont="1" applyFill="1" applyBorder="1" applyAlignment="1">
      <alignment vertical="center" wrapText="1"/>
    </xf>
    <xf numFmtId="184" fontId="18" fillId="26" borderId="13" xfId="0" applyNumberFormat="1" applyFont="1" applyFill="1" applyBorder="1" applyAlignment="1" applyProtection="1">
      <alignment vertical="center" wrapText="1"/>
      <protection locked="0"/>
    </xf>
    <xf numFmtId="176" fontId="19" fillId="26" borderId="0" xfId="0" applyNumberFormat="1" applyFont="1" applyFill="1" applyBorder="1" applyAlignment="1">
      <alignment vertical="center" wrapText="1"/>
    </xf>
    <xf numFmtId="180" fontId="0" fillId="26" borderId="0" xfId="0" applyNumberFormat="1" applyFont="1" applyFill="1" applyBorder="1" applyAlignment="1">
      <alignment vertical="center"/>
    </xf>
    <xf numFmtId="49" fontId="18" fillId="26" borderId="15" xfId="0" applyNumberFormat="1" applyFont="1" applyFill="1" applyBorder="1" applyAlignment="1">
      <alignment horizontal="left" vertical="center" wrapText="1"/>
    </xf>
    <xf numFmtId="180" fontId="19" fillId="26" borderId="0" xfId="0" applyNumberFormat="1" applyFont="1" applyFill="1" applyBorder="1" applyAlignment="1">
      <alignment vertical="center"/>
    </xf>
    <xf numFmtId="49" fontId="18" fillId="26" borderId="15" xfId="0" applyNumberFormat="1" applyFont="1" applyFill="1" applyBorder="1" applyAlignment="1">
      <alignment vertical="center" wrapText="1"/>
    </xf>
    <xf numFmtId="180" fontId="19" fillId="27" borderId="13" xfId="0" applyNumberFormat="1" applyFont="1" applyFill="1" applyBorder="1" applyAlignment="1">
      <alignment vertical="center"/>
    </xf>
    <xf numFmtId="49" fontId="18" fillId="26" borderId="17" xfId="0" applyNumberFormat="1" applyFont="1" applyFill="1" applyBorder="1" applyAlignment="1">
      <alignment vertical="center" wrapText="1"/>
    </xf>
    <xf numFmtId="176" fontId="18" fillId="26" borderId="14" xfId="0" applyNumberFormat="1" applyFont="1" applyFill="1" applyBorder="1" applyAlignment="1">
      <alignment horizontal="center" vertical="center" wrapText="1"/>
    </xf>
    <xf numFmtId="179" fontId="18" fillId="26" borderId="14" xfId="0" applyNumberFormat="1" applyFont="1" applyFill="1" applyBorder="1" applyAlignment="1">
      <alignment vertical="center" wrapText="1"/>
    </xf>
    <xf numFmtId="179" fontId="18" fillId="26" borderId="14" xfId="0" applyNumberFormat="1" applyFont="1" applyFill="1" applyBorder="1" applyAlignment="1">
      <alignment vertical="center" wrapText="1"/>
    </xf>
    <xf numFmtId="179" fontId="18" fillId="26" borderId="14" xfId="0" applyNumberFormat="1" applyFont="1" applyFill="1" applyBorder="1" applyAlignment="1" applyProtection="1">
      <alignment vertical="center" wrapText="1"/>
      <protection locked="0"/>
    </xf>
    <xf numFmtId="179" fontId="18" fillId="26" borderId="18" xfId="0" applyNumberFormat="1" applyFont="1" applyFill="1" applyBorder="1" applyAlignment="1">
      <alignment vertical="center" wrapText="1"/>
    </xf>
    <xf numFmtId="49" fontId="12" fillId="26" borderId="0" xfId="0" applyNumberFormat="1" applyFont="1" applyFill="1" applyBorder="1" applyAlignment="1">
      <alignment vertical="center" wrapText="1"/>
    </xf>
    <xf numFmtId="176" fontId="12" fillId="26" borderId="0" xfId="0" applyNumberFormat="1" applyFont="1" applyFill="1" applyBorder="1" applyAlignment="1">
      <alignment horizontal="center" vertical="center" wrapText="1"/>
    </xf>
    <xf numFmtId="181" fontId="12" fillId="26" borderId="0" xfId="0" applyNumberFormat="1" applyFont="1" applyFill="1" applyBorder="1" applyAlignment="1">
      <alignment vertical="center" wrapText="1"/>
    </xf>
    <xf numFmtId="181" fontId="12" fillId="26" borderId="0" xfId="0" applyNumberFormat="1" applyFont="1" applyFill="1" applyBorder="1" applyAlignment="1">
      <alignment vertical="center" wrapText="1"/>
    </xf>
    <xf numFmtId="179" fontId="12" fillId="26" borderId="0" xfId="0" applyNumberFormat="1" applyFont="1" applyFill="1" applyBorder="1" applyAlignment="1">
      <alignment vertical="center" wrapText="1"/>
    </xf>
    <xf numFmtId="179" fontId="12" fillId="26" borderId="0" xfId="0" applyNumberFormat="1" applyFont="1" applyFill="1" applyBorder="1" applyAlignment="1" applyProtection="1">
      <alignment vertical="center" wrapText="1"/>
      <protection locked="0"/>
    </xf>
    <xf numFmtId="176" fontId="12" fillId="26" borderId="0" xfId="0" applyNumberFormat="1" applyFont="1" applyFill="1" applyAlignment="1">
      <alignment vertical="center" wrapText="1"/>
    </xf>
    <xf numFmtId="181" fontId="12" fillId="26" borderId="0" xfId="0" applyNumberFormat="1" applyFont="1" applyFill="1" applyBorder="1" applyAlignment="1">
      <alignment horizontal="right" vertical="center" wrapText="1"/>
    </xf>
    <xf numFmtId="181" fontId="12" fillId="26" borderId="0" xfId="0" applyNumberFormat="1" applyFont="1" applyFill="1" applyBorder="1" applyAlignment="1">
      <alignment horizontal="right" vertical="center" wrapText="1"/>
    </xf>
    <xf numFmtId="177" fontId="12" fillId="26" borderId="0" xfId="0" applyNumberFormat="1" applyFont="1" applyFill="1" applyBorder="1" applyAlignment="1">
      <alignment horizontal="right" vertical="center" wrapText="1"/>
    </xf>
    <xf numFmtId="176" fontId="12" fillId="26" borderId="0" xfId="0" applyNumberFormat="1" applyFont="1" applyFill="1" applyAlignment="1">
      <alignment horizontal="center" vertical="center" wrapText="1"/>
    </xf>
    <xf numFmtId="181" fontId="12" fillId="26" borderId="0" xfId="0" applyNumberFormat="1" applyFont="1" applyFill="1" applyAlignment="1">
      <alignment horizontal="center" vertical="center" wrapText="1"/>
    </xf>
    <xf numFmtId="181" fontId="12" fillId="26" borderId="0" xfId="0" applyNumberFormat="1" applyFont="1" applyFill="1" applyAlignment="1">
      <alignment horizontal="center" vertical="center" wrapText="1"/>
    </xf>
    <xf numFmtId="176" fontId="12" fillId="26" borderId="0" xfId="0" applyNumberFormat="1" applyFont="1" applyFill="1" applyAlignment="1">
      <alignment horizontal="center" vertical="center" wrapText="1"/>
    </xf>
    <xf numFmtId="176" fontId="12" fillId="26" borderId="0" xfId="0" applyNumberFormat="1" applyFont="1" applyFill="1" applyAlignment="1">
      <alignment vertical="center" wrapText="1"/>
    </xf>
    <xf numFmtId="180" fontId="12" fillId="26" borderId="0" xfId="0" applyNumberFormat="1" applyFont="1" applyFill="1" applyAlignment="1">
      <alignment/>
    </xf>
    <xf numFmtId="177" fontId="12" fillId="26" borderId="0" xfId="0" applyNumberFormat="1" applyFont="1" applyFill="1" applyAlignment="1">
      <alignment vertical="center" wrapText="1"/>
    </xf>
    <xf numFmtId="182" fontId="12" fillId="26" borderId="0" xfId="0" applyNumberFormat="1" applyFont="1" applyFill="1" applyAlignment="1">
      <alignment vertical="center" wrapText="1"/>
    </xf>
    <xf numFmtId="182" fontId="12" fillId="26" borderId="0" xfId="0" applyNumberFormat="1" applyFont="1" applyFill="1" applyAlignment="1">
      <alignment vertical="center" wrapText="1"/>
    </xf>
    <xf numFmtId="179" fontId="12" fillId="26" borderId="0" xfId="0" applyNumberFormat="1" applyFont="1" applyFill="1" applyAlignment="1">
      <alignment vertical="center" wrapText="1"/>
    </xf>
    <xf numFmtId="178" fontId="12" fillId="26" borderId="0" xfId="0" applyNumberFormat="1" applyFont="1" applyFill="1" applyAlignment="1">
      <alignment vertical="center" wrapText="1"/>
    </xf>
    <xf numFmtId="177" fontId="12" fillId="26" borderId="0" xfId="0" applyNumberFormat="1" applyFont="1" applyFill="1" applyAlignment="1">
      <alignment vertical="center" wrapText="1"/>
    </xf>
    <xf numFmtId="180" fontId="12" fillId="26" borderId="13" xfId="0" applyNumberFormat="1" applyFont="1" applyFill="1" applyBorder="1" applyAlignment="1">
      <alignment vertical="center"/>
    </xf>
    <xf numFmtId="177" fontId="0" fillId="26" borderId="0" xfId="0" applyNumberFormat="1" applyFont="1" applyFill="1" applyAlignment="1">
      <alignment vertical="center" wrapText="1"/>
    </xf>
    <xf numFmtId="176" fontId="7" fillId="26" borderId="0" xfId="0" applyNumberFormat="1" applyFont="1" applyFill="1" applyBorder="1" applyAlignment="1" applyProtection="1">
      <alignment horizontal="center"/>
      <protection/>
    </xf>
    <xf numFmtId="176" fontId="5" fillId="26" borderId="13" xfId="0" applyNumberFormat="1" applyFont="1" applyFill="1" applyBorder="1" applyAlignment="1">
      <alignment horizontal="center" vertical="center" wrapText="1"/>
    </xf>
    <xf numFmtId="0" fontId="5" fillId="26" borderId="19" xfId="0" applyNumberFormat="1" applyFont="1" applyFill="1" applyBorder="1" applyAlignment="1">
      <alignment horizontal="center" vertical="center" textRotation="90"/>
    </xf>
    <xf numFmtId="0" fontId="5" fillId="26" borderId="20" xfId="0" applyNumberFormat="1" applyFont="1" applyFill="1" applyBorder="1" applyAlignment="1">
      <alignment horizontal="center" vertical="center" textRotation="90"/>
    </xf>
    <xf numFmtId="0" fontId="5" fillId="26" borderId="21" xfId="0" applyNumberFormat="1" applyFont="1" applyFill="1" applyBorder="1" applyAlignment="1">
      <alignment horizontal="center" vertical="center" textRotation="90"/>
    </xf>
    <xf numFmtId="176" fontId="5" fillId="0" borderId="13" xfId="0" applyNumberFormat="1" applyFont="1" applyFill="1" applyBorder="1" applyAlignment="1">
      <alignment horizontal="center" vertical="center" wrapText="1"/>
    </xf>
    <xf numFmtId="176" fontId="5" fillId="26" borderId="13" xfId="0" applyNumberFormat="1" applyFont="1" applyFill="1" applyBorder="1" applyAlignment="1" applyProtection="1">
      <alignment horizontal="center" vertical="center" wrapText="1"/>
      <protection/>
    </xf>
    <xf numFmtId="176" fontId="5" fillId="0" borderId="13" xfId="0" applyNumberFormat="1" applyFont="1" applyFill="1" applyBorder="1" applyAlignment="1" applyProtection="1">
      <alignment horizontal="center" vertical="center" wrapText="1"/>
      <protection/>
    </xf>
    <xf numFmtId="176" fontId="5" fillId="26" borderId="22" xfId="0" applyNumberFormat="1" applyFont="1" applyFill="1" applyBorder="1" applyAlignment="1">
      <alignment horizontal="center" vertical="center" wrapText="1"/>
    </xf>
    <xf numFmtId="176" fontId="5" fillId="26" borderId="23" xfId="0" applyNumberFormat="1" applyFont="1" applyFill="1" applyBorder="1" applyAlignment="1">
      <alignment horizontal="center" vertical="center" wrapText="1"/>
    </xf>
    <xf numFmtId="0" fontId="5" fillId="26" borderId="13" xfId="0" applyNumberFormat="1" applyFont="1" applyFill="1" applyBorder="1" applyAlignment="1">
      <alignment horizontal="center" vertical="center" textRotation="90"/>
    </xf>
    <xf numFmtId="176" fontId="7" fillId="26" borderId="24" xfId="0" applyNumberFormat="1" applyFont="1" applyFill="1" applyBorder="1" applyAlignment="1">
      <alignment horizontal="center"/>
    </xf>
    <xf numFmtId="176" fontId="5" fillId="0" borderId="22" xfId="0" applyNumberFormat="1" applyFont="1" applyFill="1" applyBorder="1" applyAlignment="1">
      <alignment horizontal="center" vertical="center" wrapText="1"/>
    </xf>
    <xf numFmtId="176" fontId="5" fillId="0" borderId="25" xfId="0" applyNumberFormat="1" applyFont="1" applyFill="1" applyBorder="1" applyAlignment="1">
      <alignment horizontal="center" vertical="center" wrapText="1"/>
    </xf>
    <xf numFmtId="176" fontId="5" fillId="0" borderId="23" xfId="0" applyNumberFormat="1" applyFont="1" applyFill="1" applyBorder="1" applyAlignment="1">
      <alignment horizontal="center" vertical="center" wrapText="1"/>
    </xf>
    <xf numFmtId="176" fontId="7" fillId="0" borderId="24" xfId="0" applyNumberFormat="1" applyFont="1" applyFill="1" applyBorder="1" applyAlignment="1">
      <alignment horizontal="center"/>
    </xf>
    <xf numFmtId="176" fontId="5" fillId="0" borderId="19" xfId="0" applyNumberFormat="1" applyFont="1" applyFill="1" applyBorder="1" applyAlignment="1">
      <alignment horizontal="center" vertical="center" wrapText="1"/>
    </xf>
    <xf numFmtId="176" fontId="5" fillId="0" borderId="20" xfId="0" applyNumberFormat="1" applyFont="1" applyFill="1" applyBorder="1" applyAlignment="1">
      <alignment horizontal="center" vertical="center" wrapText="1"/>
    </xf>
    <xf numFmtId="176" fontId="5" fillId="0" borderId="21" xfId="0" applyNumberFormat="1" applyFont="1" applyFill="1" applyBorder="1" applyAlignment="1">
      <alignment horizontal="center" vertical="center" wrapText="1"/>
    </xf>
    <xf numFmtId="176" fontId="7" fillId="0" borderId="0" xfId="0" applyNumberFormat="1" applyFont="1" applyFill="1" applyBorder="1" applyAlignment="1" applyProtection="1">
      <alignment horizontal="center"/>
      <protection/>
    </xf>
    <xf numFmtId="176" fontId="5" fillId="0" borderId="26" xfId="0" applyNumberFormat="1" applyFont="1" applyFill="1" applyBorder="1" applyAlignment="1">
      <alignment horizontal="center" vertical="center" wrapText="1"/>
    </xf>
    <xf numFmtId="176" fontId="5" fillId="0" borderId="27" xfId="0" applyNumberFormat="1" applyFont="1" applyFill="1" applyBorder="1" applyAlignment="1">
      <alignment horizontal="center" vertical="center" wrapText="1"/>
    </xf>
    <xf numFmtId="176" fontId="5" fillId="0" borderId="28" xfId="0" applyNumberFormat="1" applyFont="1" applyFill="1" applyBorder="1" applyAlignment="1">
      <alignment horizontal="center" vertical="center" wrapText="1"/>
    </xf>
    <xf numFmtId="176" fontId="5" fillId="0" borderId="29" xfId="0" applyNumberFormat="1" applyFont="1" applyFill="1" applyBorder="1" applyAlignment="1">
      <alignment horizontal="center" vertical="center" wrapText="1"/>
    </xf>
    <xf numFmtId="176" fontId="5" fillId="0" borderId="19" xfId="0" applyNumberFormat="1" applyFont="1" applyFill="1" applyBorder="1" applyAlignment="1" applyProtection="1">
      <alignment horizontal="center" vertical="center" wrapText="1"/>
      <protection/>
    </xf>
    <xf numFmtId="176" fontId="5" fillId="0" borderId="20" xfId="0" applyNumberFormat="1" applyFont="1" applyFill="1" applyBorder="1" applyAlignment="1" applyProtection="1">
      <alignment horizontal="center" vertical="center" wrapText="1"/>
      <protection/>
    </xf>
    <xf numFmtId="176" fontId="5" fillId="0" borderId="21" xfId="0" applyNumberFormat="1" applyFont="1" applyFill="1" applyBorder="1" applyAlignment="1" applyProtection="1">
      <alignment horizontal="center" vertical="center" wrapText="1"/>
      <protection/>
    </xf>
    <xf numFmtId="176" fontId="18" fillId="26" borderId="13" xfId="0" applyNumberFormat="1" applyFont="1" applyFill="1" applyBorder="1" applyAlignment="1">
      <alignment horizontal="center" vertical="center" wrapText="1"/>
    </xf>
    <xf numFmtId="176" fontId="18" fillId="26" borderId="30" xfId="0" applyNumberFormat="1" applyFont="1" applyFill="1" applyBorder="1" applyAlignment="1">
      <alignment horizontal="center" vertical="center" wrapText="1"/>
    </xf>
    <xf numFmtId="176" fontId="18" fillId="26" borderId="16" xfId="0" applyNumberFormat="1" applyFont="1" applyFill="1" applyBorder="1" applyAlignment="1">
      <alignment horizontal="center" vertical="center" textRotation="90" wrapText="1"/>
    </xf>
    <xf numFmtId="176" fontId="18" fillId="26" borderId="31" xfId="0" applyNumberFormat="1" applyFont="1" applyFill="1" applyBorder="1" applyAlignment="1">
      <alignment horizontal="center" vertical="center" wrapText="1"/>
    </xf>
    <xf numFmtId="176" fontId="18" fillId="26" borderId="13" xfId="0" applyNumberFormat="1" applyFont="1" applyFill="1" applyBorder="1" applyAlignment="1">
      <alignment horizontal="center" vertical="center" textRotation="90" wrapText="1"/>
    </xf>
    <xf numFmtId="176" fontId="18" fillId="26" borderId="30" xfId="0" applyNumberFormat="1" applyFont="1" applyFill="1" applyBorder="1" applyAlignment="1" applyProtection="1">
      <alignment horizontal="center" vertical="center" wrapText="1"/>
      <protection/>
    </xf>
    <xf numFmtId="0" fontId="18" fillId="26" borderId="0" xfId="0" applyFont="1" applyFill="1" applyAlignment="1">
      <alignment horizontal="center" vertical="center" wrapText="1"/>
    </xf>
    <xf numFmtId="176" fontId="18" fillId="26" borderId="32" xfId="0" applyNumberFormat="1" applyFont="1" applyFill="1" applyBorder="1" applyAlignment="1">
      <alignment horizontal="center" vertical="center" wrapText="1"/>
    </xf>
    <xf numFmtId="176" fontId="18" fillId="26" borderId="15" xfId="0" applyNumberFormat="1" applyFont="1" applyFill="1" applyBorder="1" applyAlignment="1">
      <alignment horizontal="center" vertical="center" wrapText="1"/>
    </xf>
    <xf numFmtId="176" fontId="18" fillId="26" borderId="13" xfId="0" applyNumberFormat="1" applyFont="1" applyFill="1" applyBorder="1" applyAlignment="1" applyProtection="1">
      <alignment horizontal="center" vertical="center" textRotation="90" wrapText="1"/>
      <protection/>
    </xf>
  </cellXfs>
  <cellStyles count="524">
    <cellStyle name="Normal" xfId="0"/>
    <cellStyle name="”ќђќ‘ћ‚›‰" xfId="15"/>
    <cellStyle name="”љ‘ђћ‚ђќќ›‰" xfId="16"/>
    <cellStyle name="„…ќ…†ќ›‰" xfId="17"/>
    <cellStyle name="‡ђѓћ‹ћ‚ћљ1" xfId="18"/>
    <cellStyle name="‡ђѓћ‹ћ‚ћљ2" xfId="19"/>
    <cellStyle name="’ћѓћ‚›‰" xfId="20"/>
    <cellStyle name="20% - Акцент1" xfId="21"/>
    <cellStyle name="20% — акцент1" xfId="22"/>
    <cellStyle name="20% - Акцент1_110100" xfId="23"/>
    <cellStyle name="20% - Акцент2" xfId="24"/>
    <cellStyle name="20% — акцент2" xfId="25"/>
    <cellStyle name="20% - Акцент2_110100" xfId="26"/>
    <cellStyle name="20% - Акцент3" xfId="27"/>
    <cellStyle name="20% — акцент3" xfId="28"/>
    <cellStyle name="20% - Акцент3_110100" xfId="29"/>
    <cellStyle name="20% - Акцент4" xfId="30"/>
    <cellStyle name="20% — акцент4" xfId="31"/>
    <cellStyle name="20% - Акцент4_110100" xfId="32"/>
    <cellStyle name="20% - Акцент5" xfId="33"/>
    <cellStyle name="20% — акцент5" xfId="34"/>
    <cellStyle name="20% - Акцент5_110100" xfId="35"/>
    <cellStyle name="20% - Акцент6" xfId="36"/>
    <cellStyle name="20% — акцент6" xfId="37"/>
    <cellStyle name="20% - Акцент6_110100" xfId="38"/>
    <cellStyle name="20% – Акцентування1" xfId="39"/>
    <cellStyle name="20% – Акцентування2" xfId="40"/>
    <cellStyle name="20% – Акцентування3" xfId="41"/>
    <cellStyle name="20% – Акцентування4" xfId="42"/>
    <cellStyle name="20% – Акцентування5" xfId="43"/>
    <cellStyle name="20% – Акцентування6" xfId="44"/>
    <cellStyle name="40% - Акцент1" xfId="45"/>
    <cellStyle name="40% — акцент1" xfId="46"/>
    <cellStyle name="40% - Акцент1_110100" xfId="47"/>
    <cellStyle name="40% - Акцент2" xfId="48"/>
    <cellStyle name="40% — акцент2" xfId="49"/>
    <cellStyle name="40% - Акцент2_110100" xfId="50"/>
    <cellStyle name="40% - Акцент3" xfId="51"/>
    <cellStyle name="40% — акцент3" xfId="52"/>
    <cellStyle name="40% - Акцент3_110100" xfId="53"/>
    <cellStyle name="40% - Акцент4" xfId="54"/>
    <cellStyle name="40% — акцент4" xfId="55"/>
    <cellStyle name="40% - Акцент4_110100" xfId="56"/>
    <cellStyle name="40% - Акцент5" xfId="57"/>
    <cellStyle name="40% — акцент5" xfId="58"/>
    <cellStyle name="40% - Акцент5_110100" xfId="59"/>
    <cellStyle name="40% - Акцент6" xfId="60"/>
    <cellStyle name="40% — акцент6" xfId="61"/>
    <cellStyle name="40% - Акцент6_110100" xfId="62"/>
    <cellStyle name="40% – Акцентування1" xfId="63"/>
    <cellStyle name="40% – Акцентування2" xfId="64"/>
    <cellStyle name="40% – Акцентування3" xfId="65"/>
    <cellStyle name="40% – Акцентування4" xfId="66"/>
    <cellStyle name="40% – Акцентування5" xfId="67"/>
    <cellStyle name="40% – Акцентування6" xfId="68"/>
    <cellStyle name="60% - Акцент1" xfId="69"/>
    <cellStyle name="60% — акцент1" xfId="70"/>
    <cellStyle name="60% - Акцент1_110100" xfId="71"/>
    <cellStyle name="60% - Акцент2" xfId="72"/>
    <cellStyle name="60% — акцент2" xfId="73"/>
    <cellStyle name="60% - Акцент2_110100" xfId="74"/>
    <cellStyle name="60% - Акцент3" xfId="75"/>
    <cellStyle name="60% — акцент3" xfId="76"/>
    <cellStyle name="60% - Акцент3_110100" xfId="77"/>
    <cellStyle name="60% - Акцент4" xfId="78"/>
    <cellStyle name="60% — акцент4" xfId="79"/>
    <cellStyle name="60% - Акцент4_110100" xfId="80"/>
    <cellStyle name="60% - Акцент5" xfId="81"/>
    <cellStyle name="60% — акцент5" xfId="82"/>
    <cellStyle name="60% - Акцент5_110100" xfId="83"/>
    <cellStyle name="60% - Акцент6" xfId="84"/>
    <cellStyle name="60% — акцент6" xfId="85"/>
    <cellStyle name="60% - Акцент6_110100" xfId="86"/>
    <cellStyle name="60% – Акцентування1" xfId="87"/>
    <cellStyle name="60% – Акцентування2" xfId="88"/>
    <cellStyle name="60% – Акцентування3" xfId="89"/>
    <cellStyle name="60% – Акцентування4" xfId="90"/>
    <cellStyle name="60% – Акцентування5" xfId="91"/>
    <cellStyle name="60% – Акцентування6" xfId="92"/>
    <cellStyle name="Normal_Доходи" xfId="93"/>
    <cellStyle name="Акцент1" xfId="94"/>
    <cellStyle name="Акцент2" xfId="95"/>
    <cellStyle name="Акцент3" xfId="96"/>
    <cellStyle name="Акцент4" xfId="97"/>
    <cellStyle name="Акцент5" xfId="98"/>
    <cellStyle name="Акцент6" xfId="99"/>
    <cellStyle name="Акцентування1" xfId="100"/>
    <cellStyle name="Акцентування2" xfId="101"/>
    <cellStyle name="Акцентування3" xfId="102"/>
    <cellStyle name="Акцентування4" xfId="103"/>
    <cellStyle name="Акцентування5" xfId="104"/>
    <cellStyle name="Акцентування6" xfId="105"/>
    <cellStyle name="Ввід" xfId="106"/>
    <cellStyle name="Ввод " xfId="107"/>
    <cellStyle name="Percent" xfId="108"/>
    <cellStyle name="Вывод" xfId="109"/>
    <cellStyle name="Вычисление" xfId="110"/>
    <cellStyle name="Hyperlink" xfId="111"/>
    <cellStyle name="Currency" xfId="112"/>
    <cellStyle name="Currency [0]" xfId="113"/>
    <cellStyle name="Добре" xfId="114"/>
    <cellStyle name="Заголовок 1" xfId="115"/>
    <cellStyle name="Заголовок 1 2" xfId="116"/>
    <cellStyle name="Заголовок 1 3" xfId="117"/>
    <cellStyle name="Заголовок 2" xfId="118"/>
    <cellStyle name="Заголовок 2 2" xfId="119"/>
    <cellStyle name="Заголовок 2 3" xfId="120"/>
    <cellStyle name="Заголовок 3" xfId="121"/>
    <cellStyle name="Заголовок 3 2" xfId="122"/>
    <cellStyle name="Заголовок 3 3" xfId="123"/>
    <cellStyle name="Заголовок 4" xfId="124"/>
    <cellStyle name="Заголовок 4 2" xfId="125"/>
    <cellStyle name="Заголовок 4 3" xfId="126"/>
    <cellStyle name="Звичайний 10" xfId="127"/>
    <cellStyle name="Звичайний 100" xfId="128"/>
    <cellStyle name="Звичайний 101" xfId="129"/>
    <cellStyle name="Звичайний 102" xfId="130"/>
    <cellStyle name="Звичайний 103" xfId="131"/>
    <cellStyle name="Звичайний 104" xfId="132"/>
    <cellStyle name="Звичайний 105" xfId="133"/>
    <cellStyle name="Звичайний 106" xfId="134"/>
    <cellStyle name="Звичайний 107" xfId="135"/>
    <cellStyle name="Звичайний 108" xfId="136"/>
    <cellStyle name="Звичайний 109" xfId="137"/>
    <cellStyle name="Звичайний 11" xfId="138"/>
    <cellStyle name="Звичайний 110" xfId="139"/>
    <cellStyle name="Звичайний 111" xfId="140"/>
    <cellStyle name="Звичайний 112" xfId="141"/>
    <cellStyle name="Звичайний 113" xfId="142"/>
    <cellStyle name="Звичайний 114" xfId="143"/>
    <cellStyle name="Звичайний 115" xfId="144"/>
    <cellStyle name="Звичайний 116" xfId="145"/>
    <cellStyle name="Звичайний 117" xfId="146"/>
    <cellStyle name="Звичайний 118" xfId="147"/>
    <cellStyle name="Звичайний 119" xfId="148"/>
    <cellStyle name="Звичайний 12" xfId="149"/>
    <cellStyle name="Звичайний 120" xfId="150"/>
    <cellStyle name="Звичайний 121" xfId="151"/>
    <cellStyle name="Звичайний 122" xfId="152"/>
    <cellStyle name="Звичайний 123" xfId="153"/>
    <cellStyle name="Звичайний 124" xfId="154"/>
    <cellStyle name="Звичайний 125" xfId="155"/>
    <cellStyle name="Звичайний 126" xfId="156"/>
    <cellStyle name="Звичайний 127" xfId="157"/>
    <cellStyle name="Звичайний 128" xfId="158"/>
    <cellStyle name="Звичайний 129" xfId="159"/>
    <cellStyle name="Звичайний 13" xfId="160"/>
    <cellStyle name="Звичайний 130" xfId="161"/>
    <cellStyle name="Звичайний 131" xfId="162"/>
    <cellStyle name="Звичайний 132" xfId="163"/>
    <cellStyle name="Звичайний 133" xfId="164"/>
    <cellStyle name="Звичайний 133 10" xfId="165"/>
    <cellStyle name="Звичайний 133 11" xfId="166"/>
    <cellStyle name="Звичайний 133 12" xfId="167"/>
    <cellStyle name="Звичайний 133 13" xfId="168"/>
    <cellStyle name="Звичайний 133 14" xfId="169"/>
    <cellStyle name="Звичайний 133 15" xfId="170"/>
    <cellStyle name="Звичайний 133 16" xfId="171"/>
    <cellStyle name="Звичайний 133 17" xfId="172"/>
    <cellStyle name="Звичайний 133 18" xfId="173"/>
    <cellStyle name="Звичайний 133 19" xfId="174"/>
    <cellStyle name="Звичайний 133 2" xfId="175"/>
    <cellStyle name="Звичайний 133 20" xfId="176"/>
    <cellStyle name="Звичайний 133 21" xfId="177"/>
    <cellStyle name="Звичайний 133 22" xfId="178"/>
    <cellStyle name="Звичайний 133 23" xfId="179"/>
    <cellStyle name="Звичайний 133 24" xfId="180"/>
    <cellStyle name="Звичайний 133 25" xfId="181"/>
    <cellStyle name="Звичайний 133 26" xfId="182"/>
    <cellStyle name="Звичайний 133 27" xfId="183"/>
    <cellStyle name="Звичайний 133 28" xfId="184"/>
    <cellStyle name="Звичайний 133 29" xfId="185"/>
    <cellStyle name="Звичайний 133 3" xfId="186"/>
    <cellStyle name="Звичайний 133 30" xfId="187"/>
    <cellStyle name="Звичайний 133 4" xfId="188"/>
    <cellStyle name="Звичайний 133 5" xfId="189"/>
    <cellStyle name="Звичайний 133 6" xfId="190"/>
    <cellStyle name="Звичайний 133 7" xfId="191"/>
    <cellStyle name="Звичайний 133 8" xfId="192"/>
    <cellStyle name="Звичайний 133 9" xfId="193"/>
    <cellStyle name="Звичайний 134" xfId="194"/>
    <cellStyle name="Звичайний 135" xfId="195"/>
    <cellStyle name="Звичайний 136" xfId="196"/>
    <cellStyle name="Звичайний 137" xfId="197"/>
    <cellStyle name="Звичайний 138" xfId="198"/>
    <cellStyle name="Звичайний 139" xfId="199"/>
    <cellStyle name="Звичайний 14" xfId="200"/>
    <cellStyle name="Звичайний 140" xfId="201"/>
    <cellStyle name="Звичайний 141" xfId="202"/>
    <cellStyle name="Звичайний 142" xfId="203"/>
    <cellStyle name="Звичайний 143" xfId="204"/>
    <cellStyle name="Звичайний 144" xfId="205"/>
    <cellStyle name="Звичайний 145" xfId="206"/>
    <cellStyle name="Звичайний 146" xfId="207"/>
    <cellStyle name="Звичайний 147" xfId="208"/>
    <cellStyle name="Звичайний 148" xfId="209"/>
    <cellStyle name="Звичайний 148 10" xfId="210"/>
    <cellStyle name="Звичайний 148 11" xfId="211"/>
    <cellStyle name="Звичайний 148 12" xfId="212"/>
    <cellStyle name="Звичайний 148 13" xfId="213"/>
    <cellStyle name="Звичайний 148 14" xfId="214"/>
    <cellStyle name="Звичайний 148 15" xfId="215"/>
    <cellStyle name="Звичайний 148 16" xfId="216"/>
    <cellStyle name="Звичайний 148 17" xfId="217"/>
    <cellStyle name="Звичайний 148 18" xfId="218"/>
    <cellStyle name="Звичайний 148 19" xfId="219"/>
    <cellStyle name="Звичайний 148 2" xfId="220"/>
    <cellStyle name="Звичайний 148 20" xfId="221"/>
    <cellStyle name="Звичайний 148 21" xfId="222"/>
    <cellStyle name="Звичайний 148 22" xfId="223"/>
    <cellStyle name="Звичайний 148 23" xfId="224"/>
    <cellStyle name="Звичайний 148 24" xfId="225"/>
    <cellStyle name="Звичайний 148 25" xfId="226"/>
    <cellStyle name="Звичайний 148 26" xfId="227"/>
    <cellStyle name="Звичайний 148 27" xfId="228"/>
    <cellStyle name="Звичайний 148 28" xfId="229"/>
    <cellStyle name="Звичайний 148 29" xfId="230"/>
    <cellStyle name="Звичайний 148 3" xfId="231"/>
    <cellStyle name="Звичайний 148 30" xfId="232"/>
    <cellStyle name="Звичайний 148 4" xfId="233"/>
    <cellStyle name="Звичайний 148 5" xfId="234"/>
    <cellStyle name="Звичайний 148 6" xfId="235"/>
    <cellStyle name="Звичайний 148 7" xfId="236"/>
    <cellStyle name="Звичайний 148 8" xfId="237"/>
    <cellStyle name="Звичайний 148 9" xfId="238"/>
    <cellStyle name="Звичайний 149" xfId="239"/>
    <cellStyle name="Звичайний 149 10" xfId="240"/>
    <cellStyle name="Звичайний 149 11" xfId="241"/>
    <cellStyle name="Звичайний 149 12" xfId="242"/>
    <cellStyle name="Звичайний 149 13" xfId="243"/>
    <cellStyle name="Звичайний 149 14" xfId="244"/>
    <cellStyle name="Звичайний 149 15" xfId="245"/>
    <cellStyle name="Звичайний 149 16" xfId="246"/>
    <cellStyle name="Звичайний 149 17" xfId="247"/>
    <cellStyle name="Звичайний 149 18" xfId="248"/>
    <cellStyle name="Звичайний 149 19" xfId="249"/>
    <cellStyle name="Звичайний 149 2" xfId="250"/>
    <cellStyle name="Звичайний 149 20" xfId="251"/>
    <cellStyle name="Звичайний 149 21" xfId="252"/>
    <cellStyle name="Звичайний 149 22" xfId="253"/>
    <cellStyle name="Звичайний 149 23" xfId="254"/>
    <cellStyle name="Звичайний 149 24" xfId="255"/>
    <cellStyle name="Звичайний 149 25" xfId="256"/>
    <cellStyle name="Звичайний 149 26" xfId="257"/>
    <cellStyle name="Звичайний 149 27" xfId="258"/>
    <cellStyle name="Звичайний 149 28" xfId="259"/>
    <cellStyle name="Звичайний 149 29" xfId="260"/>
    <cellStyle name="Звичайний 149 3" xfId="261"/>
    <cellStyle name="Звичайний 149 30" xfId="262"/>
    <cellStyle name="Звичайний 149 4" xfId="263"/>
    <cellStyle name="Звичайний 149 5" xfId="264"/>
    <cellStyle name="Звичайний 149 6" xfId="265"/>
    <cellStyle name="Звичайний 149 7" xfId="266"/>
    <cellStyle name="Звичайний 149 8" xfId="267"/>
    <cellStyle name="Звичайний 149 9" xfId="268"/>
    <cellStyle name="Звичайний 15" xfId="269"/>
    <cellStyle name="Звичайний 150" xfId="270"/>
    <cellStyle name="Звичайний 150 10" xfId="271"/>
    <cellStyle name="Звичайний 150 11" xfId="272"/>
    <cellStyle name="Звичайний 150 12" xfId="273"/>
    <cellStyle name="Звичайний 150 13" xfId="274"/>
    <cellStyle name="Звичайний 150 14" xfId="275"/>
    <cellStyle name="Звичайний 150 15" xfId="276"/>
    <cellStyle name="Звичайний 150 16" xfId="277"/>
    <cellStyle name="Звичайний 150 17" xfId="278"/>
    <cellStyle name="Звичайний 150 18" xfId="279"/>
    <cellStyle name="Звичайний 150 19" xfId="280"/>
    <cellStyle name="Звичайний 150 2" xfId="281"/>
    <cellStyle name="Звичайний 150 20" xfId="282"/>
    <cellStyle name="Звичайний 150 21" xfId="283"/>
    <cellStyle name="Звичайний 150 22" xfId="284"/>
    <cellStyle name="Звичайний 150 23" xfId="285"/>
    <cellStyle name="Звичайний 150 24" xfId="286"/>
    <cellStyle name="Звичайний 150 25" xfId="287"/>
    <cellStyle name="Звичайний 150 26" xfId="288"/>
    <cellStyle name="Звичайний 150 27" xfId="289"/>
    <cellStyle name="Звичайний 150 28" xfId="290"/>
    <cellStyle name="Звичайний 150 29" xfId="291"/>
    <cellStyle name="Звичайний 150 3" xfId="292"/>
    <cellStyle name="Звичайний 150 30" xfId="293"/>
    <cellStyle name="Звичайний 150 4" xfId="294"/>
    <cellStyle name="Звичайний 150 5" xfId="295"/>
    <cellStyle name="Звичайний 150 6" xfId="296"/>
    <cellStyle name="Звичайний 150 7" xfId="297"/>
    <cellStyle name="Звичайний 150 8" xfId="298"/>
    <cellStyle name="Звичайний 150 9" xfId="299"/>
    <cellStyle name="Звичайний 151" xfId="300"/>
    <cellStyle name="Звичайний 152" xfId="301"/>
    <cellStyle name="Звичайний 153" xfId="302"/>
    <cellStyle name="Звичайний 154" xfId="303"/>
    <cellStyle name="Звичайний 155" xfId="304"/>
    <cellStyle name="Звичайний 156" xfId="305"/>
    <cellStyle name="Звичайний 157" xfId="306"/>
    <cellStyle name="Звичайний 158" xfId="307"/>
    <cellStyle name="Звичайний 159" xfId="308"/>
    <cellStyle name="Звичайний 16" xfId="309"/>
    <cellStyle name="Звичайний 160" xfId="310"/>
    <cellStyle name="Звичайний 161" xfId="311"/>
    <cellStyle name="Звичайний 162" xfId="312"/>
    <cellStyle name="Звичайний 163" xfId="313"/>
    <cellStyle name="Звичайний 164" xfId="314"/>
    <cellStyle name="Звичайний 165" xfId="315"/>
    <cellStyle name="Звичайний 166" xfId="316"/>
    <cellStyle name="Звичайний 167" xfId="317"/>
    <cellStyle name="Звичайний 168" xfId="318"/>
    <cellStyle name="Звичайний 169" xfId="319"/>
    <cellStyle name="Звичайний 17" xfId="320"/>
    <cellStyle name="Звичайний 170" xfId="321"/>
    <cellStyle name="Звичайний 171" xfId="322"/>
    <cellStyle name="Звичайний 172" xfId="323"/>
    <cellStyle name="Звичайний 173" xfId="324"/>
    <cellStyle name="Звичайний 174" xfId="325"/>
    <cellStyle name="Звичайний 175" xfId="326"/>
    <cellStyle name="Звичайний 176" xfId="327"/>
    <cellStyle name="Звичайний 177" xfId="328"/>
    <cellStyle name="Звичайний 178" xfId="329"/>
    <cellStyle name="Звичайний 179" xfId="330"/>
    <cellStyle name="Звичайний 18" xfId="331"/>
    <cellStyle name="Звичайний 180" xfId="332"/>
    <cellStyle name="Звичайний 181" xfId="333"/>
    <cellStyle name="Звичайний 182" xfId="334"/>
    <cellStyle name="Звичайний 183" xfId="335"/>
    <cellStyle name="Звичайний 184" xfId="336"/>
    <cellStyle name="Звичайний 185" xfId="337"/>
    <cellStyle name="Звичайний 186" xfId="338"/>
    <cellStyle name="Звичайний 187" xfId="339"/>
    <cellStyle name="Звичайний 188" xfId="340"/>
    <cellStyle name="Звичайний 189" xfId="341"/>
    <cellStyle name="Звичайний 19" xfId="342"/>
    <cellStyle name="Звичайний 190" xfId="343"/>
    <cellStyle name="Звичайний 191" xfId="344"/>
    <cellStyle name="Звичайний 192" xfId="345"/>
    <cellStyle name="Звичайний 193" xfId="346"/>
    <cellStyle name="Звичайний 194" xfId="347"/>
    <cellStyle name="Звичайний 195" xfId="348"/>
    <cellStyle name="Звичайний 196" xfId="349"/>
    <cellStyle name="Звичайний 197" xfId="350"/>
    <cellStyle name="Звичайний 198" xfId="351"/>
    <cellStyle name="Звичайний 199" xfId="352"/>
    <cellStyle name="Звичайний 2" xfId="353"/>
    <cellStyle name="Звичайний 2 2" xfId="354"/>
    <cellStyle name="Звичайний 2 3" xfId="355"/>
    <cellStyle name="Звичайний 2 4" xfId="356"/>
    <cellStyle name="Звичайний 2 5" xfId="357"/>
    <cellStyle name="Звичайний 2 6" xfId="358"/>
    <cellStyle name="Звичайний 20" xfId="359"/>
    <cellStyle name="Звичайний 200" xfId="360"/>
    <cellStyle name="Звичайний 201" xfId="361"/>
    <cellStyle name="Звичайний 202" xfId="362"/>
    <cellStyle name="Звичайний 203" xfId="363"/>
    <cellStyle name="Звичайний 204" xfId="364"/>
    <cellStyle name="Звичайний 205" xfId="365"/>
    <cellStyle name="Звичайний 206" xfId="366"/>
    <cellStyle name="Звичайний 207" xfId="367"/>
    <cellStyle name="Звичайний 208" xfId="368"/>
    <cellStyle name="Звичайний 209" xfId="369"/>
    <cellStyle name="Звичайний 21" xfId="370"/>
    <cellStyle name="Звичайний 210" xfId="371"/>
    <cellStyle name="Звичайний 211" xfId="372"/>
    <cellStyle name="Звичайний 212" xfId="373"/>
    <cellStyle name="Звичайний 213" xfId="374"/>
    <cellStyle name="Звичайний 214" xfId="375"/>
    <cellStyle name="Звичайний 215" xfId="376"/>
    <cellStyle name="Звичайний 216" xfId="377"/>
    <cellStyle name="Звичайний 217" xfId="378"/>
    <cellStyle name="Звичайний 218" xfId="379"/>
    <cellStyle name="Звичайний 219" xfId="380"/>
    <cellStyle name="Звичайний 22" xfId="381"/>
    <cellStyle name="Звичайний 220" xfId="382"/>
    <cellStyle name="Звичайний 221" xfId="383"/>
    <cellStyle name="Звичайний 222" xfId="384"/>
    <cellStyle name="Звичайний 223" xfId="385"/>
    <cellStyle name="Звичайний 224" xfId="386"/>
    <cellStyle name="Звичайний 225" xfId="387"/>
    <cellStyle name="Звичайний 226" xfId="388"/>
    <cellStyle name="Звичайний 227" xfId="389"/>
    <cellStyle name="Звичайний 228" xfId="390"/>
    <cellStyle name="Звичайний 229" xfId="391"/>
    <cellStyle name="Звичайний 23" xfId="392"/>
    <cellStyle name="Звичайний 230" xfId="393"/>
    <cellStyle name="Звичайний 231" xfId="394"/>
    <cellStyle name="Звичайний 232" xfId="395"/>
    <cellStyle name="Звичайний 233" xfId="396"/>
    <cellStyle name="Звичайний 234" xfId="397"/>
    <cellStyle name="Звичайний 235" xfId="398"/>
    <cellStyle name="Звичайний 236" xfId="399"/>
    <cellStyle name="Звичайний 237" xfId="400"/>
    <cellStyle name="Звичайний 238" xfId="401"/>
    <cellStyle name="Звичайний 239" xfId="402"/>
    <cellStyle name="Звичайний 24" xfId="403"/>
    <cellStyle name="Звичайний 240" xfId="404"/>
    <cellStyle name="Звичайний 241" xfId="405"/>
    <cellStyle name="Звичайний 242" xfId="406"/>
    <cellStyle name="Звичайний 243" xfId="407"/>
    <cellStyle name="Звичайний 244" xfId="408"/>
    <cellStyle name="Звичайний 245" xfId="409"/>
    <cellStyle name="Звичайний 246" xfId="410"/>
    <cellStyle name="Звичайний 247" xfId="411"/>
    <cellStyle name="Звичайний 248" xfId="412"/>
    <cellStyle name="Звичайний 249" xfId="413"/>
    <cellStyle name="Звичайний 25" xfId="414"/>
    <cellStyle name="Звичайний 250" xfId="415"/>
    <cellStyle name="Звичайний 251" xfId="416"/>
    <cellStyle name="Звичайний 252" xfId="417"/>
    <cellStyle name="Звичайний 253" xfId="418"/>
    <cellStyle name="Звичайний 254" xfId="419"/>
    <cellStyle name="Звичайний 255" xfId="420"/>
    <cellStyle name="Звичайний 26" xfId="421"/>
    <cellStyle name="Звичайний 27" xfId="422"/>
    <cellStyle name="Звичайний 28" xfId="423"/>
    <cellStyle name="Звичайний 29" xfId="424"/>
    <cellStyle name="Звичайний 3" xfId="425"/>
    <cellStyle name="Звичайний 30" xfId="426"/>
    <cellStyle name="Звичайний 31" xfId="427"/>
    <cellStyle name="Звичайний 32" xfId="428"/>
    <cellStyle name="Звичайний 33" xfId="429"/>
    <cellStyle name="Звичайний 34" xfId="430"/>
    <cellStyle name="Звичайний 35" xfId="431"/>
    <cellStyle name="Звичайний 36" xfId="432"/>
    <cellStyle name="Звичайний 37" xfId="433"/>
    <cellStyle name="Звичайний 38" xfId="434"/>
    <cellStyle name="Звичайний 39" xfId="435"/>
    <cellStyle name="Звичайний 4" xfId="436"/>
    <cellStyle name="Звичайний 40" xfId="437"/>
    <cellStyle name="Звичайний 41" xfId="438"/>
    <cellStyle name="Звичайний 42" xfId="439"/>
    <cellStyle name="Звичайний 43" xfId="440"/>
    <cellStyle name="Звичайний 44" xfId="441"/>
    <cellStyle name="Звичайний 45" xfId="442"/>
    <cellStyle name="Звичайний 46" xfId="443"/>
    <cellStyle name="Звичайний 47" xfId="444"/>
    <cellStyle name="Звичайний 48" xfId="445"/>
    <cellStyle name="Звичайний 49" xfId="446"/>
    <cellStyle name="Звичайний 5" xfId="447"/>
    <cellStyle name="Звичайний 50" xfId="448"/>
    <cellStyle name="Звичайний 51" xfId="449"/>
    <cellStyle name="Звичайний 52" xfId="450"/>
    <cellStyle name="Звичайний 53" xfId="451"/>
    <cellStyle name="Звичайний 54" xfId="452"/>
    <cellStyle name="Звичайний 55" xfId="453"/>
    <cellStyle name="Звичайний 56" xfId="454"/>
    <cellStyle name="Звичайний 57" xfId="455"/>
    <cellStyle name="Звичайний 58" xfId="456"/>
    <cellStyle name="Звичайний 59" xfId="457"/>
    <cellStyle name="Звичайний 6" xfId="458"/>
    <cellStyle name="Звичайний 60" xfId="459"/>
    <cellStyle name="Звичайний 61" xfId="460"/>
    <cellStyle name="Звичайний 62" xfId="461"/>
    <cellStyle name="Звичайний 63" xfId="462"/>
    <cellStyle name="Звичайний 64" xfId="463"/>
    <cellStyle name="Звичайний 65" xfId="464"/>
    <cellStyle name="Звичайний 66" xfId="465"/>
    <cellStyle name="Звичайний 67" xfId="466"/>
    <cellStyle name="Звичайний 68" xfId="467"/>
    <cellStyle name="Звичайний 69" xfId="468"/>
    <cellStyle name="Звичайний 7" xfId="469"/>
    <cellStyle name="Звичайний 70" xfId="470"/>
    <cellStyle name="Звичайний 71" xfId="471"/>
    <cellStyle name="Звичайний 72" xfId="472"/>
    <cellStyle name="Звичайний 73" xfId="473"/>
    <cellStyle name="Звичайний 74" xfId="474"/>
    <cellStyle name="Звичайний 75" xfId="475"/>
    <cellStyle name="Звичайний 76" xfId="476"/>
    <cellStyle name="Звичайний 77" xfId="477"/>
    <cellStyle name="Звичайний 78" xfId="478"/>
    <cellStyle name="Звичайний 79" xfId="479"/>
    <cellStyle name="Звичайний 8" xfId="480"/>
    <cellStyle name="Звичайний 80" xfId="481"/>
    <cellStyle name="Звичайний 81" xfId="482"/>
    <cellStyle name="Звичайний 82" xfId="483"/>
    <cellStyle name="Звичайний 83" xfId="484"/>
    <cellStyle name="Звичайний 84" xfId="485"/>
    <cellStyle name="Звичайний 85" xfId="486"/>
    <cellStyle name="Звичайний 86" xfId="487"/>
    <cellStyle name="Звичайний 87" xfId="488"/>
    <cellStyle name="Звичайний 88" xfId="489"/>
    <cellStyle name="Звичайний 89" xfId="490"/>
    <cellStyle name="Звичайний 9" xfId="491"/>
    <cellStyle name="Звичайний 90" xfId="492"/>
    <cellStyle name="Звичайний 91" xfId="493"/>
    <cellStyle name="Звичайний 92" xfId="494"/>
    <cellStyle name="Звичайний 93" xfId="495"/>
    <cellStyle name="Звичайний 94" xfId="496"/>
    <cellStyle name="Звичайний 95" xfId="497"/>
    <cellStyle name="Звичайний 96" xfId="498"/>
    <cellStyle name="Звичайний 97" xfId="499"/>
    <cellStyle name="Звичайний 98" xfId="500"/>
    <cellStyle name="Звичайний 99" xfId="501"/>
    <cellStyle name="Звичайний_СФ_Вик 01.09.2021" xfId="502"/>
    <cellStyle name="Зв'язана клітинка" xfId="503"/>
    <cellStyle name="Итог" xfId="504"/>
    <cellStyle name="Контрольна клітинка" xfId="505"/>
    <cellStyle name="Контрольная ячейка" xfId="506"/>
    <cellStyle name="Назва" xfId="507"/>
    <cellStyle name="Название" xfId="508"/>
    <cellStyle name="Нейтральный" xfId="509"/>
    <cellStyle name="Обчислення" xfId="510"/>
    <cellStyle name="Обычный 2" xfId="511"/>
    <cellStyle name="Обычный 2 2" xfId="512"/>
    <cellStyle name="Обычный 2 3" xfId="513"/>
    <cellStyle name="Обычный 2 4" xfId="514"/>
    <cellStyle name="Обычный 2 5" xfId="515"/>
    <cellStyle name="Обычный 2 6" xfId="516"/>
    <cellStyle name="Обычный 2_Вик. всього по області" xfId="517"/>
    <cellStyle name="Обычный_2005 kvart" xfId="518"/>
    <cellStyle name="Followed Hyperlink" xfId="519"/>
    <cellStyle name="Підсумок" xfId="520"/>
    <cellStyle name="Плохой" xfId="521"/>
    <cellStyle name="Поганий" xfId="522"/>
    <cellStyle name="Пояснение" xfId="523"/>
    <cellStyle name="Примечание" xfId="524"/>
    <cellStyle name="Примечание 2" xfId="525"/>
    <cellStyle name="Примітка" xfId="526"/>
    <cellStyle name="Результат" xfId="527"/>
    <cellStyle name="Связанная ячейка" xfId="528"/>
    <cellStyle name="Середній" xfId="529"/>
    <cellStyle name="Стиль 1" xfId="530"/>
    <cellStyle name="Текст попередження" xfId="531"/>
    <cellStyle name="Текст пояснення" xfId="532"/>
    <cellStyle name="Текст предупреждения" xfId="533"/>
    <cellStyle name="Comma" xfId="534"/>
    <cellStyle name="Comma [0]" xfId="535"/>
    <cellStyle name="Хороший" xfId="536"/>
    <cellStyle name="Џђћ–…ќ’ќ›‰" xfId="537"/>
  </cellStyles>
  <dxfs count="12"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rgb="FF69FFFF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09gfu7501\Vsim7501\&#1042;&#1080;&#1082;&#1086;&#1085;&#1072;&#1085;&#1085;&#1103;\&#1042;&#1080;&#1082;%2001.09.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Ф"/>
      <sheetName val="СФ"/>
      <sheetName val="РАЗОМ"/>
      <sheetName val="110100"/>
      <sheetName val="180105-180109"/>
      <sheetName val="140219-319"/>
      <sheetName val="140400"/>
      <sheetName val="180101-180104"/>
      <sheetName val="180500"/>
      <sheetName val="бюджет розвитку"/>
      <sheetName val="Податкоспроможніст"/>
    </sheetNames>
    <sheetDataSet>
      <sheetData sheetId="0">
        <row r="3">
          <cell r="A3" t="str">
            <v>за січень-серпень 2021 року (Оперативні дані)</v>
          </cell>
        </row>
        <row r="5">
          <cell r="D5" t="str">
            <v>План на січень - серпень 2021 року</v>
          </cell>
          <cell r="F5" t="str">
            <v>Фактично надійшло за</v>
          </cell>
          <cell r="H5" t="str">
            <v>відхилення до відповідного періоду минулого року</v>
          </cell>
          <cell r="K5" t="str">
            <v>Відхилення до плану на січень - серпень 2021 року</v>
          </cell>
        </row>
        <row r="6">
          <cell r="F6" t="str">
            <v>січень - серпень 2020 року (в умовах змін)</v>
          </cell>
          <cell r="G6" t="str">
            <v>січень - серпень 2021 року</v>
          </cell>
        </row>
        <row r="7">
          <cell r="H7" t="str">
            <v>в сумі</v>
          </cell>
          <cell r="I7" t="str">
            <v>в %</v>
          </cell>
        </row>
        <row r="8">
          <cell r="B8">
            <v>1064805.5</v>
          </cell>
          <cell r="C8">
            <v>1113290.9</v>
          </cell>
          <cell r="D8">
            <v>702135.6</v>
          </cell>
          <cell r="E8">
            <v>750621</v>
          </cell>
          <cell r="F8">
            <v>630333.8938600001</v>
          </cell>
          <cell r="G8">
            <v>799522.9564700003</v>
          </cell>
        </row>
        <row r="9">
          <cell r="B9">
            <v>112.2</v>
          </cell>
          <cell r="C9">
            <v>112.2</v>
          </cell>
          <cell r="D9">
            <v>73.30000000000001</v>
          </cell>
          <cell r="E9">
            <v>73.3</v>
          </cell>
          <cell r="F9">
            <v>58.80294</v>
          </cell>
          <cell r="G9">
            <v>89.14952000000001</v>
          </cell>
        </row>
        <row r="10">
          <cell r="B10">
            <v>87.7</v>
          </cell>
          <cell r="C10">
            <v>327.7</v>
          </cell>
          <cell r="D10">
            <v>58.7</v>
          </cell>
          <cell r="E10">
            <v>298.7</v>
          </cell>
          <cell r="F10">
            <v>703.8841119993905</v>
          </cell>
          <cell r="G10">
            <v>299.87989999999996</v>
          </cell>
        </row>
        <row r="11">
          <cell r="B11">
            <v>101</v>
          </cell>
          <cell r="C11">
            <v>221.901</v>
          </cell>
          <cell r="D11">
            <v>67.39999999999999</v>
          </cell>
          <cell r="E11">
            <v>217.301</v>
          </cell>
          <cell r="F11">
            <v>618.95386</v>
          </cell>
          <cell r="G11">
            <v>222.56398000000002</v>
          </cell>
        </row>
        <row r="12">
          <cell r="B12">
            <v>400</v>
          </cell>
          <cell r="C12">
            <v>400</v>
          </cell>
          <cell r="D12">
            <v>274</v>
          </cell>
          <cell r="E12">
            <v>203</v>
          </cell>
          <cell r="F12">
            <v>289.28039</v>
          </cell>
          <cell r="G12">
            <v>164.70448000000002</v>
          </cell>
        </row>
        <row r="13">
          <cell r="B13">
            <v>425</v>
          </cell>
          <cell r="C13">
            <v>425</v>
          </cell>
          <cell r="D13">
            <v>278.7</v>
          </cell>
          <cell r="E13">
            <v>278.7</v>
          </cell>
          <cell r="F13">
            <v>325.39528</v>
          </cell>
          <cell r="G13">
            <v>414.43913</v>
          </cell>
        </row>
        <row r="14">
          <cell r="B14">
            <v>120</v>
          </cell>
          <cell r="C14">
            <v>120</v>
          </cell>
          <cell r="D14">
            <v>120</v>
          </cell>
          <cell r="E14">
            <v>120</v>
          </cell>
          <cell r="F14">
            <v>1161.4292400000027</v>
          </cell>
          <cell r="G14">
            <v>33.55908</v>
          </cell>
        </row>
        <row r="15">
          <cell r="B15">
            <v>1245.9</v>
          </cell>
          <cell r="C15">
            <v>1606.801</v>
          </cell>
          <cell r="D15">
            <v>872.0999999999999</v>
          </cell>
          <cell r="E15">
            <v>1191.001</v>
          </cell>
          <cell r="F15">
            <v>3157.7458219993932</v>
          </cell>
          <cell r="G15">
            <v>1224.2960899999998</v>
          </cell>
        </row>
        <row r="16">
          <cell r="B16">
            <v>19414</v>
          </cell>
          <cell r="C16">
            <v>20414</v>
          </cell>
          <cell r="D16">
            <v>11478.574999999999</v>
          </cell>
          <cell r="E16">
            <v>12478.575</v>
          </cell>
          <cell r="F16">
            <v>10641.061689999997</v>
          </cell>
          <cell r="G16">
            <v>12959.41539</v>
          </cell>
        </row>
        <row r="17">
          <cell r="B17">
            <v>23632</v>
          </cell>
          <cell r="C17">
            <v>23632</v>
          </cell>
          <cell r="D17">
            <v>17062.8</v>
          </cell>
          <cell r="E17">
            <v>17062.8</v>
          </cell>
          <cell r="F17">
            <v>12376.66978</v>
          </cell>
          <cell r="G17">
            <v>15291.895959999998</v>
          </cell>
        </row>
        <row r="18">
          <cell r="B18">
            <v>11145.15</v>
          </cell>
          <cell r="C18">
            <v>11145.15</v>
          </cell>
          <cell r="D18">
            <v>7503.2</v>
          </cell>
          <cell r="E18">
            <v>7503.2</v>
          </cell>
          <cell r="F18">
            <v>6164.415330000002</v>
          </cell>
          <cell r="G18">
            <v>6818.248269999999</v>
          </cell>
        </row>
        <row r="19">
          <cell r="B19">
            <v>16927.4</v>
          </cell>
          <cell r="C19">
            <v>16927.4</v>
          </cell>
          <cell r="D19">
            <v>11618.195</v>
          </cell>
          <cell r="E19">
            <v>11618.195</v>
          </cell>
          <cell r="F19">
            <v>8509.373080000003</v>
          </cell>
          <cell r="G19">
            <v>13226.737130000001</v>
          </cell>
        </row>
        <row r="20">
          <cell r="B20">
            <v>58678.6</v>
          </cell>
          <cell r="C20">
            <v>61278.6</v>
          </cell>
          <cell r="D20">
            <v>37542.542</v>
          </cell>
          <cell r="E20">
            <v>41430.852</v>
          </cell>
          <cell r="F20">
            <v>31244.488015999992</v>
          </cell>
          <cell r="G20">
            <v>43179.64568999998</v>
          </cell>
        </row>
        <row r="21">
          <cell r="B21">
            <v>14791.3</v>
          </cell>
          <cell r="C21">
            <v>15191.3</v>
          </cell>
          <cell r="D21">
            <v>8415.5</v>
          </cell>
          <cell r="E21">
            <v>8815.5</v>
          </cell>
          <cell r="F21">
            <v>7942.131541999999</v>
          </cell>
          <cell r="G21">
            <v>9537.498119999997</v>
          </cell>
        </row>
        <row r="22">
          <cell r="B22">
            <v>10840.25</v>
          </cell>
          <cell r="C22">
            <v>10840.25</v>
          </cell>
          <cell r="D22">
            <v>8385.050000000001</v>
          </cell>
          <cell r="E22">
            <v>8385.05</v>
          </cell>
          <cell r="F22">
            <v>4180.13682</v>
          </cell>
          <cell r="G22">
            <v>5058.162399999999</v>
          </cell>
        </row>
        <row r="23">
          <cell r="B23">
            <v>7970</v>
          </cell>
          <cell r="C23">
            <v>8709.4</v>
          </cell>
          <cell r="D23">
            <v>5333.2</v>
          </cell>
          <cell r="E23">
            <v>6072.6</v>
          </cell>
          <cell r="F23">
            <v>4383.42325</v>
          </cell>
          <cell r="G23">
            <v>5729.70506</v>
          </cell>
        </row>
        <row r="24">
          <cell r="B24">
            <v>13932.5</v>
          </cell>
          <cell r="C24">
            <v>13932.5</v>
          </cell>
          <cell r="D24">
            <v>9167.06</v>
          </cell>
          <cell r="E24">
            <v>9167.06</v>
          </cell>
          <cell r="F24">
            <v>8277.203907999998</v>
          </cell>
          <cell r="G24">
            <v>10794.610380000002</v>
          </cell>
        </row>
        <row r="25">
          <cell r="B25">
            <v>20952</v>
          </cell>
          <cell r="C25">
            <v>20952</v>
          </cell>
          <cell r="D25">
            <v>14280.3</v>
          </cell>
          <cell r="E25">
            <v>14280.3</v>
          </cell>
          <cell r="F25">
            <v>11168.886451999999</v>
          </cell>
          <cell r="G25">
            <v>13803.759219999998</v>
          </cell>
        </row>
        <row r="26">
          <cell r="B26">
            <v>17924.6</v>
          </cell>
          <cell r="C26">
            <v>17924.6</v>
          </cell>
          <cell r="D26">
            <v>11812.8</v>
          </cell>
          <cell r="E26">
            <v>11812.8</v>
          </cell>
          <cell r="F26">
            <v>8394.998192</v>
          </cell>
          <cell r="G26">
            <v>10550.466699999999</v>
          </cell>
        </row>
        <row r="27">
          <cell r="B27">
            <v>15557</v>
          </cell>
          <cell r="C27">
            <v>16462.4</v>
          </cell>
          <cell r="D27">
            <v>10022.65</v>
          </cell>
          <cell r="E27">
            <v>10928.05</v>
          </cell>
          <cell r="F27">
            <v>9467.379388</v>
          </cell>
          <cell r="G27">
            <v>10787.132280000002</v>
          </cell>
        </row>
        <row r="28">
          <cell r="B28">
            <v>11166.5</v>
          </cell>
          <cell r="C28">
            <v>11615.5</v>
          </cell>
          <cell r="D28">
            <v>7582.25</v>
          </cell>
          <cell r="E28">
            <v>8031.25</v>
          </cell>
          <cell r="F28">
            <v>5996.274960000002</v>
          </cell>
          <cell r="G28">
            <v>8541.64716</v>
          </cell>
        </row>
        <row r="29">
          <cell r="B29">
            <v>13340</v>
          </cell>
          <cell r="C29">
            <v>13340</v>
          </cell>
          <cell r="D29">
            <v>9248.9</v>
          </cell>
          <cell r="E29">
            <v>9248.9</v>
          </cell>
          <cell r="F29">
            <v>7448.40698</v>
          </cell>
          <cell r="G29">
            <v>9425.055320000001</v>
          </cell>
        </row>
        <row r="30">
          <cell r="B30">
            <v>24682.1</v>
          </cell>
          <cell r="C30">
            <v>24827.98</v>
          </cell>
          <cell r="D30">
            <v>16321.600000000002</v>
          </cell>
          <cell r="E30">
            <v>16467.48</v>
          </cell>
          <cell r="F30">
            <v>13096.893927999996</v>
          </cell>
          <cell r="G30">
            <v>16569.491579999998</v>
          </cell>
        </row>
        <row r="31">
          <cell r="B31">
            <v>12695.002</v>
          </cell>
          <cell r="C31">
            <v>12873.286</v>
          </cell>
          <cell r="D31">
            <v>8464.157000000001</v>
          </cell>
          <cell r="E31">
            <v>8642.441</v>
          </cell>
          <cell r="F31">
            <v>6074.350444</v>
          </cell>
          <cell r="G31">
            <v>7693.78393</v>
          </cell>
        </row>
        <row r="32">
          <cell r="B32">
            <v>12397.5</v>
          </cell>
          <cell r="C32">
            <v>12397.5</v>
          </cell>
          <cell r="D32">
            <v>8229.65</v>
          </cell>
          <cell r="E32">
            <v>8229.65</v>
          </cell>
          <cell r="F32">
            <v>6663.05798</v>
          </cell>
          <cell r="G32">
            <v>7872.83712</v>
          </cell>
        </row>
        <row r="33">
          <cell r="B33">
            <v>40845</v>
          </cell>
          <cell r="C33">
            <v>41725</v>
          </cell>
          <cell r="D33">
            <v>25466.300000000003</v>
          </cell>
          <cell r="E33">
            <v>25786.3</v>
          </cell>
          <cell r="F33">
            <v>22597.600211999998</v>
          </cell>
          <cell r="G33">
            <v>26215.648689999998</v>
          </cell>
        </row>
        <row r="34">
          <cell r="B34">
            <v>118832.7</v>
          </cell>
          <cell r="C34">
            <v>122230.5</v>
          </cell>
          <cell r="D34">
            <v>79412.4</v>
          </cell>
          <cell r="E34">
            <v>82810.2</v>
          </cell>
          <cell r="F34">
            <v>74795.11094799999</v>
          </cell>
          <cell r="G34">
            <v>94661.22053999997</v>
          </cell>
        </row>
        <row r="35">
          <cell r="B35">
            <v>51466.6</v>
          </cell>
          <cell r="C35">
            <v>51466.6</v>
          </cell>
          <cell r="D35">
            <v>33381.113999999994</v>
          </cell>
          <cell r="E35">
            <v>33381.114</v>
          </cell>
          <cell r="F35">
            <v>25154.262954000005</v>
          </cell>
          <cell r="G35">
            <v>32651.777579999998</v>
          </cell>
        </row>
        <row r="36">
          <cell r="B36">
            <v>17591.7</v>
          </cell>
          <cell r="C36">
            <v>17591.7</v>
          </cell>
          <cell r="D36">
            <v>11437.8</v>
          </cell>
          <cell r="E36">
            <v>11437.8</v>
          </cell>
          <cell r="F36">
            <v>11090.003242</v>
          </cell>
          <cell r="G36">
            <v>11303.317869999997</v>
          </cell>
        </row>
        <row r="37">
          <cell r="B37">
            <v>41023.659</v>
          </cell>
          <cell r="C37">
            <v>41773.659</v>
          </cell>
          <cell r="D37">
            <v>27026.884000000002</v>
          </cell>
          <cell r="E37">
            <v>27776.884</v>
          </cell>
          <cell r="F37">
            <v>25226.705705999993</v>
          </cell>
          <cell r="G37">
            <v>32046.694159999995</v>
          </cell>
        </row>
        <row r="38">
          <cell r="B38">
            <v>13938.071</v>
          </cell>
          <cell r="C38">
            <v>13938.071</v>
          </cell>
          <cell r="D38">
            <v>8772.52</v>
          </cell>
          <cell r="E38">
            <v>8772.52</v>
          </cell>
          <cell r="F38">
            <v>6741.022172000001</v>
          </cell>
          <cell r="G38">
            <v>8456.934479999998</v>
          </cell>
        </row>
        <row r="39">
          <cell r="B39">
            <v>15715</v>
          </cell>
          <cell r="C39">
            <v>15715</v>
          </cell>
          <cell r="D39">
            <v>10476.400000000001</v>
          </cell>
          <cell r="E39">
            <v>10476.4</v>
          </cell>
          <cell r="F39">
            <v>9355.49415</v>
          </cell>
          <cell r="G39">
            <v>10702.022899999998</v>
          </cell>
        </row>
        <row r="40">
          <cell r="B40">
            <v>19055.26</v>
          </cell>
          <cell r="C40">
            <v>21018.46</v>
          </cell>
          <cell r="D40">
            <v>11484</v>
          </cell>
          <cell r="E40">
            <v>13447.2</v>
          </cell>
          <cell r="F40">
            <v>15675.344340000001</v>
          </cell>
          <cell r="G40">
            <v>16290.345079999997</v>
          </cell>
        </row>
        <row r="41">
          <cell r="B41">
            <v>11296.5</v>
          </cell>
          <cell r="C41">
            <v>12076.371</v>
          </cell>
          <cell r="D41">
            <v>7372.300000000001</v>
          </cell>
          <cell r="E41">
            <v>8152.171</v>
          </cell>
          <cell r="F41">
            <v>7304.44811</v>
          </cell>
          <cell r="G41">
            <v>9011.078109999999</v>
          </cell>
        </row>
        <row r="42">
          <cell r="B42">
            <v>71228.5</v>
          </cell>
          <cell r="C42">
            <v>72781.147</v>
          </cell>
          <cell r="D42">
            <v>45121.90000000001</v>
          </cell>
          <cell r="E42">
            <v>51349.547</v>
          </cell>
          <cell r="F42">
            <v>42880.732326</v>
          </cell>
          <cell r="G42">
            <v>52793.98754000001</v>
          </cell>
        </row>
        <row r="43">
          <cell r="B43">
            <v>12610</v>
          </cell>
          <cell r="C43">
            <v>14696.7</v>
          </cell>
          <cell r="D43">
            <v>6395.1</v>
          </cell>
          <cell r="E43">
            <v>8481.8</v>
          </cell>
          <cell r="F43">
            <v>7042.027448000001</v>
          </cell>
          <cell r="G43">
            <v>8745.006739999999</v>
          </cell>
        </row>
        <row r="44">
          <cell r="B44">
            <v>16293.3</v>
          </cell>
          <cell r="C44">
            <v>16093.3</v>
          </cell>
          <cell r="D44">
            <v>10824.4</v>
          </cell>
          <cell r="E44">
            <v>10704.4</v>
          </cell>
          <cell r="F44">
            <v>8454.605534000002</v>
          </cell>
          <cell r="G44">
            <v>11755.204159999998</v>
          </cell>
        </row>
        <row r="45">
          <cell r="B45">
            <v>475000</v>
          </cell>
          <cell r="C45">
            <v>475000</v>
          </cell>
          <cell r="D45">
            <v>312752.513</v>
          </cell>
          <cell r="E45">
            <v>313916.813</v>
          </cell>
          <cell r="F45">
            <v>251876.39414399993</v>
          </cell>
          <cell r="G45">
            <v>304904.6409200001</v>
          </cell>
        </row>
        <row r="46">
          <cell r="B46">
            <v>564723.632</v>
          </cell>
          <cell r="C46">
            <v>554861.595</v>
          </cell>
          <cell r="D46">
            <v>375326.592</v>
          </cell>
          <cell r="E46">
            <v>365464.293</v>
          </cell>
          <cell r="F46">
            <v>305117.35975600005</v>
          </cell>
          <cell r="G46">
            <v>367386.67964</v>
          </cell>
        </row>
        <row r="47">
          <cell r="B47">
            <v>369326.4</v>
          </cell>
          <cell r="C47">
            <v>369326.4</v>
          </cell>
          <cell r="D47">
            <v>239971.57</v>
          </cell>
          <cell r="E47">
            <v>239971.57</v>
          </cell>
          <cell r="F47">
            <v>193455.886394</v>
          </cell>
          <cell r="G47">
            <v>219692.33739999987</v>
          </cell>
        </row>
        <row r="48">
          <cell r="B48">
            <v>2290273.1</v>
          </cell>
          <cell r="C48">
            <v>2417575.374</v>
          </cell>
          <cell r="D48">
            <v>1445513.5</v>
          </cell>
          <cell r="E48">
            <v>1434513.5</v>
          </cell>
          <cell r="F48">
            <v>1229867.7066940002</v>
          </cell>
          <cell r="G48">
            <v>1512635.18403</v>
          </cell>
        </row>
        <row r="49">
          <cell r="B49">
            <v>10368.5</v>
          </cell>
          <cell r="C49">
            <v>10810</v>
          </cell>
          <cell r="D49">
            <v>6478.749999999999</v>
          </cell>
          <cell r="E49">
            <v>6773.95</v>
          </cell>
          <cell r="F49">
            <v>5989.968468</v>
          </cell>
          <cell r="G49">
            <v>7179.91105</v>
          </cell>
        </row>
        <row r="50">
          <cell r="B50">
            <v>20928.1</v>
          </cell>
          <cell r="C50">
            <v>20928.1</v>
          </cell>
          <cell r="D50">
            <v>12672.956999999999</v>
          </cell>
          <cell r="E50">
            <v>12672.957</v>
          </cell>
          <cell r="F50">
            <v>13140.686994720001</v>
          </cell>
          <cell r="G50">
            <v>15632.91609</v>
          </cell>
        </row>
        <row r="51">
          <cell r="B51">
            <v>17266.9</v>
          </cell>
          <cell r="C51">
            <v>17266.9</v>
          </cell>
          <cell r="D51">
            <v>11920.6</v>
          </cell>
          <cell r="E51">
            <v>11920.6</v>
          </cell>
          <cell r="F51">
            <v>10728.011784000002</v>
          </cell>
          <cell r="G51">
            <v>11914.816539999998</v>
          </cell>
        </row>
        <row r="52">
          <cell r="B52">
            <v>47070.34</v>
          </cell>
          <cell r="C52">
            <v>60771.94</v>
          </cell>
          <cell r="D52">
            <v>34579.49800000001</v>
          </cell>
          <cell r="E52">
            <v>46732.798</v>
          </cell>
          <cell r="F52">
            <v>36002.373254000006</v>
          </cell>
          <cell r="G52">
            <v>52313.22843</v>
          </cell>
        </row>
        <row r="53">
          <cell r="B53">
            <v>10823.7</v>
          </cell>
          <cell r="C53">
            <v>10823.7</v>
          </cell>
          <cell r="D53">
            <v>6273.65</v>
          </cell>
          <cell r="E53">
            <v>6273.65</v>
          </cell>
          <cell r="F53">
            <v>6009.77756</v>
          </cell>
          <cell r="G53">
            <v>5851.495850000002</v>
          </cell>
        </row>
        <row r="54">
          <cell r="B54">
            <v>117500.8</v>
          </cell>
          <cell r="C54">
            <v>125899.771</v>
          </cell>
          <cell r="D54">
            <v>75668.2</v>
          </cell>
          <cell r="E54">
            <v>84067.171</v>
          </cell>
          <cell r="F54">
            <v>73998.31539745998</v>
          </cell>
          <cell r="G54">
            <v>83967.14325000001</v>
          </cell>
        </row>
        <row r="55">
          <cell r="B55">
            <v>59469.4</v>
          </cell>
          <cell r="C55">
            <v>59469.4</v>
          </cell>
          <cell r="D55">
            <v>38296.1</v>
          </cell>
          <cell r="E55">
            <v>40546.1</v>
          </cell>
          <cell r="F55">
            <v>34002.487052000004</v>
          </cell>
          <cell r="G55">
            <v>42238.853259999996</v>
          </cell>
        </row>
        <row r="56">
          <cell r="B56">
            <v>118430</v>
          </cell>
          <cell r="C56">
            <v>119730</v>
          </cell>
          <cell r="D56">
            <v>80115.375</v>
          </cell>
          <cell r="E56">
            <v>78084.101</v>
          </cell>
          <cell r="F56">
            <v>76126.24362400001</v>
          </cell>
          <cell r="G56">
            <v>77039.40293999997</v>
          </cell>
        </row>
        <row r="57">
          <cell r="B57">
            <v>47066.4</v>
          </cell>
          <cell r="C57">
            <v>49879.88</v>
          </cell>
          <cell r="D57">
            <v>30531.336000000003</v>
          </cell>
          <cell r="E57">
            <v>33344.816</v>
          </cell>
          <cell r="F57">
            <v>27149.878542579998</v>
          </cell>
          <cell r="G57">
            <v>34374.11709000001</v>
          </cell>
        </row>
        <row r="58">
          <cell r="B58">
            <v>40242.703</v>
          </cell>
          <cell r="C58">
            <v>41292.703</v>
          </cell>
          <cell r="D58">
            <v>27061.978</v>
          </cell>
          <cell r="E58">
            <v>26534.478</v>
          </cell>
          <cell r="F58">
            <v>22904.756754439997</v>
          </cell>
          <cell r="G58">
            <v>28388.748819999993</v>
          </cell>
        </row>
        <row r="59">
          <cell r="B59">
            <v>78500</v>
          </cell>
          <cell r="C59">
            <v>81790</v>
          </cell>
          <cell r="D59">
            <v>44736.97</v>
          </cell>
          <cell r="E59">
            <v>45826.97</v>
          </cell>
          <cell r="F59">
            <v>39509.19896800001</v>
          </cell>
          <cell r="G59">
            <v>45836.624679999986</v>
          </cell>
        </row>
        <row r="60">
          <cell r="B60">
            <v>133350.614</v>
          </cell>
          <cell r="C60">
            <v>135522.514</v>
          </cell>
          <cell r="D60">
            <v>79648.9</v>
          </cell>
          <cell r="E60">
            <v>81820.8</v>
          </cell>
          <cell r="F60">
            <v>72347.303528</v>
          </cell>
          <cell r="G60">
            <v>77637.16787999998</v>
          </cell>
        </row>
        <row r="61">
          <cell r="B61">
            <v>38948.9</v>
          </cell>
          <cell r="C61">
            <v>41578.9</v>
          </cell>
          <cell r="D61">
            <v>23786.545000000006</v>
          </cell>
          <cell r="E61">
            <v>24016.545</v>
          </cell>
          <cell r="F61">
            <v>23104.186348</v>
          </cell>
          <cell r="G61">
            <v>26980.71035</v>
          </cell>
        </row>
        <row r="62">
          <cell r="B62">
            <v>6819.7</v>
          </cell>
          <cell r="C62">
            <v>7219.7</v>
          </cell>
          <cell r="D62">
            <v>4496.195</v>
          </cell>
          <cell r="E62">
            <v>4629.595</v>
          </cell>
          <cell r="F62">
            <v>3949.53968142</v>
          </cell>
          <cell r="G62">
            <v>6784.247909999998</v>
          </cell>
        </row>
        <row r="63">
          <cell r="B63">
            <v>94551.8</v>
          </cell>
          <cell r="C63">
            <v>99715.775</v>
          </cell>
          <cell r="D63">
            <v>61799.958</v>
          </cell>
          <cell r="E63">
            <v>65263.933</v>
          </cell>
          <cell r="F63">
            <v>53661.62461399998</v>
          </cell>
          <cell r="G63">
            <v>67280.33456999999</v>
          </cell>
        </row>
        <row r="64">
          <cell r="B64">
            <v>18939.2</v>
          </cell>
          <cell r="C64">
            <v>20935.65</v>
          </cell>
          <cell r="D64">
            <v>12150.019999999999</v>
          </cell>
          <cell r="E64">
            <v>14146.47</v>
          </cell>
          <cell r="F64">
            <v>10670.838564</v>
          </cell>
          <cell r="G64">
            <v>14355.075719999999</v>
          </cell>
        </row>
        <row r="65">
          <cell r="B65">
            <v>23039.15</v>
          </cell>
          <cell r="C65">
            <v>24141.25</v>
          </cell>
          <cell r="D65">
            <v>15519.080999999998</v>
          </cell>
          <cell r="E65">
            <v>16621.181</v>
          </cell>
          <cell r="F65">
            <v>13084.144178</v>
          </cell>
          <cell r="G65">
            <v>17794.61671</v>
          </cell>
        </row>
        <row r="66">
          <cell r="B66">
            <v>207548.01400000002</v>
          </cell>
          <cell r="C66">
            <v>218569.514</v>
          </cell>
          <cell r="D66">
            <v>131837.63400000002</v>
          </cell>
          <cell r="E66">
            <v>137559.134</v>
          </cell>
          <cell r="F66">
            <v>130389.942188</v>
          </cell>
          <cell r="G66">
            <v>137626.45806</v>
          </cell>
        </row>
        <row r="67">
          <cell r="B67">
            <v>24998.9</v>
          </cell>
          <cell r="C67">
            <v>24998.9</v>
          </cell>
          <cell r="D67">
            <v>15619.404</v>
          </cell>
          <cell r="E67">
            <v>15619.404</v>
          </cell>
          <cell r="F67">
            <v>12990.633686</v>
          </cell>
          <cell r="G67">
            <v>11408.930809999996</v>
          </cell>
        </row>
        <row r="68">
          <cell r="B68">
            <v>27532.3</v>
          </cell>
          <cell r="C68">
            <v>29022.3</v>
          </cell>
          <cell r="D68">
            <v>15821.133</v>
          </cell>
          <cell r="E68">
            <v>17311.133</v>
          </cell>
          <cell r="F68">
            <v>15941.419435999998</v>
          </cell>
          <cell r="G68">
            <v>18758.92169000001</v>
          </cell>
        </row>
        <row r="69">
          <cell r="B69">
            <v>40026.1</v>
          </cell>
          <cell r="C69">
            <v>46926.1</v>
          </cell>
          <cell r="D69">
            <v>27740.539999999997</v>
          </cell>
          <cell r="E69">
            <v>32640.54</v>
          </cell>
          <cell r="F69">
            <v>25719.70965671999</v>
          </cell>
          <cell r="G69">
            <v>34348.065689999996</v>
          </cell>
        </row>
        <row r="70">
          <cell r="B70">
            <v>84823.3</v>
          </cell>
          <cell r="C70">
            <v>86957.22528999999</v>
          </cell>
          <cell r="D70">
            <v>49747.2</v>
          </cell>
          <cell r="E70">
            <v>51881.125289999996</v>
          </cell>
          <cell r="F70">
            <v>34531.427083719995</v>
          </cell>
          <cell r="G70">
            <v>57611.32557</v>
          </cell>
        </row>
        <row r="71">
          <cell r="B71">
            <v>132468.5</v>
          </cell>
          <cell r="C71">
            <v>132468.5</v>
          </cell>
          <cell r="D71">
            <v>83195.58499999999</v>
          </cell>
          <cell r="E71">
            <v>79692.485</v>
          </cell>
          <cell r="F71">
            <v>75036.72368200001</v>
          </cell>
          <cell r="G71">
            <v>80224.41725000001</v>
          </cell>
        </row>
        <row r="72">
          <cell r="B72">
            <v>59501.17</v>
          </cell>
          <cell r="C72">
            <v>61598.668</v>
          </cell>
          <cell r="D72">
            <v>37356.39</v>
          </cell>
          <cell r="E72">
            <v>36453.888</v>
          </cell>
          <cell r="F72">
            <v>32987.99740056</v>
          </cell>
          <cell r="G72">
            <v>37155.269539999994</v>
          </cell>
        </row>
        <row r="73">
          <cell r="B73">
            <v>132387.6</v>
          </cell>
          <cell r="C73">
            <v>134462.605</v>
          </cell>
          <cell r="D73">
            <v>84762.8</v>
          </cell>
          <cell r="E73">
            <v>86837.805</v>
          </cell>
          <cell r="F73">
            <v>73056.77711999998</v>
          </cell>
          <cell r="G73">
            <v>87677.14719999999</v>
          </cell>
        </row>
        <row r="74">
          <cell r="B74">
            <v>32650</v>
          </cell>
          <cell r="C74">
            <v>32650</v>
          </cell>
          <cell r="D74">
            <v>20697.2</v>
          </cell>
          <cell r="E74">
            <v>22295.2</v>
          </cell>
          <cell r="F74">
            <v>19590.327134540003</v>
          </cell>
          <cell r="G74">
            <v>25760.87476000001</v>
          </cell>
        </row>
        <row r="75">
          <cell r="B75">
            <v>70804.625</v>
          </cell>
          <cell r="C75">
            <v>70804.625</v>
          </cell>
          <cell r="D75">
            <v>47924.025</v>
          </cell>
          <cell r="E75">
            <v>47924.025</v>
          </cell>
          <cell r="F75">
            <v>41720.543503999994</v>
          </cell>
          <cell r="G75">
            <v>46663.92136999999</v>
          </cell>
        </row>
        <row r="76">
          <cell r="B76">
            <v>12302</v>
          </cell>
          <cell r="C76">
            <v>12848.325</v>
          </cell>
          <cell r="D76">
            <v>8181.162</v>
          </cell>
          <cell r="E76">
            <v>8727.487</v>
          </cell>
          <cell r="F76">
            <v>7112.437124</v>
          </cell>
          <cell r="G76">
            <v>10642.571700000002</v>
          </cell>
        </row>
        <row r="77">
          <cell r="B77">
            <v>105282.7</v>
          </cell>
          <cell r="C77">
            <v>111619.955</v>
          </cell>
          <cell r="D77">
            <v>67933</v>
          </cell>
          <cell r="E77">
            <v>69033</v>
          </cell>
          <cell r="F77">
            <v>49655.371879839986</v>
          </cell>
          <cell r="G77">
            <v>70517.73866</v>
          </cell>
        </row>
        <row r="78">
          <cell r="B78">
            <v>6248906.740000001</v>
          </cell>
          <cell r="C78">
            <v>6461036.643290003</v>
          </cell>
          <cell r="D78">
            <v>4009755.9080000008</v>
          </cell>
          <cell r="E78">
            <v>4061868.5562900007</v>
          </cell>
          <cell r="F78">
            <v>3439776.501078</v>
          </cell>
          <cell r="G78">
            <v>4161057.2249899996</v>
          </cell>
        </row>
        <row r="79">
          <cell r="B79">
            <v>7314958.140000001</v>
          </cell>
          <cell r="C79">
            <v>7575934.344290003</v>
          </cell>
          <cell r="D79">
            <v>4712763.608000001</v>
          </cell>
          <cell r="E79">
            <v>4813680.557290001</v>
          </cell>
          <cell r="F79">
            <v>4073268.1407599994</v>
          </cell>
          <cell r="G79">
            <v>4961804.47755</v>
          </cell>
        </row>
      </sheetData>
      <sheetData sheetId="1">
        <row r="8">
          <cell r="B8">
            <v>134340.3</v>
          </cell>
          <cell r="C8">
            <v>145835.1</v>
          </cell>
          <cell r="D8">
            <v>97583.4</v>
          </cell>
          <cell r="E8">
            <v>109078.2</v>
          </cell>
          <cell r="F8">
            <v>123561.08544</v>
          </cell>
          <cell r="G8">
            <v>150170.16256</v>
          </cell>
        </row>
        <row r="9"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1343.0401200000001</v>
          </cell>
          <cell r="G9">
            <v>0.005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2231.4031699999996</v>
          </cell>
          <cell r="G10">
            <v>4.09052</v>
          </cell>
        </row>
        <row r="11">
          <cell r="B11">
            <v>12</v>
          </cell>
          <cell r="C11">
            <v>908.658</v>
          </cell>
          <cell r="D11">
            <v>12</v>
          </cell>
          <cell r="E11">
            <v>908.658</v>
          </cell>
          <cell r="F11">
            <v>3241.7429399999996</v>
          </cell>
          <cell r="G11">
            <v>914.90836</v>
          </cell>
        </row>
        <row r="12"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7427.94779</v>
          </cell>
          <cell r="G12">
            <v>3918.17456</v>
          </cell>
        </row>
        <row r="13"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1996.04638</v>
          </cell>
          <cell r="G13">
            <v>0</v>
          </cell>
        </row>
        <row r="14"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7928.72161</v>
          </cell>
          <cell r="G14">
            <v>2</v>
          </cell>
        </row>
        <row r="15">
          <cell r="B15">
            <v>12</v>
          </cell>
          <cell r="C15">
            <v>908.658</v>
          </cell>
          <cell r="D15">
            <v>12</v>
          </cell>
          <cell r="E15">
            <v>908.658</v>
          </cell>
          <cell r="F15">
            <v>24168.902009999998</v>
          </cell>
          <cell r="G15">
            <v>4839.17844</v>
          </cell>
        </row>
        <row r="16">
          <cell r="B16">
            <v>980</v>
          </cell>
          <cell r="C16">
            <v>1060</v>
          </cell>
          <cell r="D16">
            <v>548</v>
          </cell>
          <cell r="E16">
            <v>628</v>
          </cell>
          <cell r="F16">
            <v>283.04739</v>
          </cell>
          <cell r="G16">
            <v>761.45906</v>
          </cell>
        </row>
        <row r="17">
          <cell r="B17">
            <v>887</v>
          </cell>
          <cell r="C17">
            <v>887</v>
          </cell>
          <cell r="D17">
            <v>591.336</v>
          </cell>
          <cell r="E17">
            <v>591.336</v>
          </cell>
          <cell r="F17">
            <v>835.4550499999999</v>
          </cell>
          <cell r="G17">
            <v>792.11997</v>
          </cell>
        </row>
        <row r="18">
          <cell r="B18">
            <v>311</v>
          </cell>
          <cell r="C18">
            <v>575.8779999999999</v>
          </cell>
          <cell r="D18">
            <v>208.79999999999998</v>
          </cell>
          <cell r="E18">
            <v>473.678</v>
          </cell>
          <cell r="F18">
            <v>62.38373</v>
          </cell>
          <cell r="G18">
            <v>583.26088</v>
          </cell>
        </row>
        <row r="19">
          <cell r="B19">
            <v>370</v>
          </cell>
          <cell r="C19">
            <v>370</v>
          </cell>
          <cell r="D19">
            <v>219</v>
          </cell>
          <cell r="E19">
            <v>219</v>
          </cell>
          <cell r="F19">
            <v>105.12285</v>
          </cell>
          <cell r="G19">
            <v>380.02615999999995</v>
          </cell>
        </row>
        <row r="20">
          <cell r="B20">
            <v>2039.6</v>
          </cell>
          <cell r="C20">
            <v>3361.773</v>
          </cell>
          <cell r="D20">
            <v>1360</v>
          </cell>
          <cell r="E20">
            <v>2682.173</v>
          </cell>
          <cell r="F20">
            <v>2750.54422</v>
          </cell>
          <cell r="G20">
            <v>3747.0067400000003</v>
          </cell>
        </row>
        <row r="21">
          <cell r="B21">
            <v>360.8</v>
          </cell>
          <cell r="C21">
            <v>360.8</v>
          </cell>
          <cell r="D21">
            <v>252</v>
          </cell>
          <cell r="E21">
            <v>252</v>
          </cell>
          <cell r="F21">
            <v>556.0806400000001</v>
          </cell>
          <cell r="G21">
            <v>1035.4695199999999</v>
          </cell>
        </row>
        <row r="22">
          <cell r="B22">
            <v>100</v>
          </cell>
          <cell r="C22">
            <v>100</v>
          </cell>
          <cell r="D22">
            <v>66.39999999999999</v>
          </cell>
          <cell r="E22">
            <v>66.4</v>
          </cell>
          <cell r="F22">
            <v>28.68987</v>
          </cell>
          <cell r="G22">
            <v>69.80966000000001</v>
          </cell>
        </row>
        <row r="23">
          <cell r="B23">
            <v>388</v>
          </cell>
          <cell r="C23">
            <v>388</v>
          </cell>
          <cell r="D23">
            <v>256</v>
          </cell>
          <cell r="E23">
            <v>256</v>
          </cell>
          <cell r="F23">
            <v>284.43823000000003</v>
          </cell>
          <cell r="G23">
            <v>1439.58395</v>
          </cell>
        </row>
        <row r="24">
          <cell r="B24">
            <v>1021</v>
          </cell>
          <cell r="C24">
            <v>1021</v>
          </cell>
          <cell r="D24">
            <v>914.335</v>
          </cell>
          <cell r="E24">
            <v>914.335</v>
          </cell>
          <cell r="F24">
            <v>1279.12898</v>
          </cell>
          <cell r="G24">
            <v>1135.89906</v>
          </cell>
        </row>
        <row r="25">
          <cell r="B25">
            <v>983</v>
          </cell>
          <cell r="C25">
            <v>1133</v>
          </cell>
          <cell r="D25">
            <v>554.5</v>
          </cell>
          <cell r="E25">
            <v>704.5</v>
          </cell>
          <cell r="F25">
            <v>1485.29567</v>
          </cell>
          <cell r="G25">
            <v>1904.35184</v>
          </cell>
        </row>
        <row r="26">
          <cell r="B26">
            <v>703.5</v>
          </cell>
          <cell r="C26">
            <v>703.5</v>
          </cell>
          <cell r="D26">
            <v>468.91</v>
          </cell>
          <cell r="E26">
            <v>468.91</v>
          </cell>
          <cell r="F26">
            <v>10862.31702</v>
          </cell>
          <cell r="G26">
            <v>2779.7164</v>
          </cell>
        </row>
        <row r="27">
          <cell r="B27">
            <v>320</v>
          </cell>
          <cell r="C27">
            <v>320</v>
          </cell>
          <cell r="D27">
            <v>212.79999999999998</v>
          </cell>
          <cell r="E27">
            <v>212.8</v>
          </cell>
          <cell r="F27">
            <v>99.24239</v>
          </cell>
          <cell r="G27">
            <v>537.91114</v>
          </cell>
        </row>
        <row r="28">
          <cell r="B28">
            <v>141</v>
          </cell>
          <cell r="C28">
            <v>786</v>
          </cell>
          <cell r="D28">
            <v>76.75</v>
          </cell>
          <cell r="E28">
            <v>721.75</v>
          </cell>
          <cell r="F28">
            <v>823.36096</v>
          </cell>
          <cell r="G28">
            <v>746.02739</v>
          </cell>
        </row>
        <row r="29">
          <cell r="B29">
            <v>901.8</v>
          </cell>
          <cell r="C29">
            <v>971.2</v>
          </cell>
          <cell r="D29">
            <v>601.1999999999999</v>
          </cell>
          <cell r="E29">
            <v>670.6</v>
          </cell>
          <cell r="F29">
            <v>359.897</v>
          </cell>
          <cell r="G29">
            <v>638.70183</v>
          </cell>
        </row>
        <row r="30">
          <cell r="B30">
            <v>1284.8</v>
          </cell>
          <cell r="C30">
            <v>1284.8</v>
          </cell>
          <cell r="D30">
            <v>856.5</v>
          </cell>
          <cell r="E30">
            <v>856.5</v>
          </cell>
          <cell r="F30">
            <v>387.61497</v>
          </cell>
          <cell r="G30">
            <v>1011.0271299999999</v>
          </cell>
        </row>
        <row r="31">
          <cell r="B31">
            <v>590</v>
          </cell>
          <cell r="C31">
            <v>590</v>
          </cell>
          <cell r="D31">
            <v>393.2</v>
          </cell>
          <cell r="E31">
            <v>393.2</v>
          </cell>
          <cell r="F31">
            <v>156.18516</v>
          </cell>
          <cell r="G31">
            <v>450.64961</v>
          </cell>
        </row>
        <row r="32">
          <cell r="B32">
            <v>2716.5</v>
          </cell>
          <cell r="C32">
            <v>2716.5</v>
          </cell>
          <cell r="D32">
            <v>2348.0999999999995</v>
          </cell>
          <cell r="E32">
            <v>2348.1</v>
          </cell>
          <cell r="F32">
            <v>696.1372799999999</v>
          </cell>
          <cell r="G32">
            <v>449.46604999999994</v>
          </cell>
        </row>
        <row r="33">
          <cell r="B33">
            <v>817</v>
          </cell>
          <cell r="C33">
            <v>884.162</v>
          </cell>
          <cell r="D33">
            <v>537</v>
          </cell>
          <cell r="E33">
            <v>604.162</v>
          </cell>
          <cell r="F33">
            <v>273.45262</v>
          </cell>
          <cell r="G33">
            <v>444.74746999999996</v>
          </cell>
        </row>
        <row r="34">
          <cell r="B34">
            <v>3055.636</v>
          </cell>
          <cell r="C34">
            <v>7827.673000000001</v>
          </cell>
          <cell r="D34">
            <v>2212.8520000000003</v>
          </cell>
          <cell r="E34">
            <v>6984.889</v>
          </cell>
          <cell r="F34">
            <v>7379.75502</v>
          </cell>
          <cell r="G34">
            <v>6893.21832</v>
          </cell>
        </row>
        <row r="35">
          <cell r="B35">
            <v>868.8</v>
          </cell>
          <cell r="C35">
            <v>1297.522</v>
          </cell>
          <cell r="D35">
            <v>544.2</v>
          </cell>
          <cell r="E35">
            <v>972.922</v>
          </cell>
          <cell r="F35">
            <v>583.21698</v>
          </cell>
          <cell r="G35">
            <v>964.04398</v>
          </cell>
        </row>
        <row r="36">
          <cell r="B36">
            <v>1241.2</v>
          </cell>
          <cell r="C36">
            <v>1241.2</v>
          </cell>
          <cell r="D36">
            <v>734.4000000000001</v>
          </cell>
          <cell r="E36">
            <v>734.4</v>
          </cell>
          <cell r="F36">
            <v>307.05495</v>
          </cell>
          <cell r="G36">
            <v>442.39583999999996</v>
          </cell>
        </row>
        <row r="37">
          <cell r="B37">
            <v>1540</v>
          </cell>
          <cell r="C37">
            <v>1540</v>
          </cell>
          <cell r="D37">
            <v>1026.3999999999999</v>
          </cell>
          <cell r="E37">
            <v>1026.4</v>
          </cell>
          <cell r="F37">
            <v>652.9252100000001</v>
          </cell>
          <cell r="G37">
            <v>1018.65721</v>
          </cell>
        </row>
        <row r="38">
          <cell r="B38">
            <v>46</v>
          </cell>
          <cell r="C38">
            <v>46</v>
          </cell>
          <cell r="D38">
            <v>27.6</v>
          </cell>
          <cell r="E38">
            <v>27.6</v>
          </cell>
          <cell r="F38">
            <v>48.1464</v>
          </cell>
          <cell r="G38">
            <v>66.52827</v>
          </cell>
        </row>
        <row r="39">
          <cell r="B39">
            <v>925</v>
          </cell>
          <cell r="C39">
            <v>925</v>
          </cell>
          <cell r="D39">
            <v>616.64</v>
          </cell>
          <cell r="E39">
            <v>616.64</v>
          </cell>
          <cell r="F39">
            <v>386.04785</v>
          </cell>
          <cell r="G39">
            <v>556.70452</v>
          </cell>
        </row>
        <row r="40">
          <cell r="B40">
            <v>75</v>
          </cell>
          <cell r="C40">
            <v>1142.85</v>
          </cell>
          <cell r="D40">
            <v>10</v>
          </cell>
          <cell r="E40">
            <v>1065.45</v>
          </cell>
          <cell r="F40">
            <v>1458.37258</v>
          </cell>
          <cell r="G40">
            <v>2110.3935100000003</v>
          </cell>
        </row>
        <row r="41">
          <cell r="B41">
            <v>55</v>
          </cell>
          <cell r="C41">
            <v>55</v>
          </cell>
          <cell r="D41">
            <v>33.5</v>
          </cell>
          <cell r="E41">
            <v>33.5</v>
          </cell>
          <cell r="F41">
            <v>21.60736</v>
          </cell>
          <cell r="G41">
            <v>57.27897</v>
          </cell>
        </row>
        <row r="42">
          <cell r="B42">
            <v>1491</v>
          </cell>
          <cell r="C42">
            <v>1966.391</v>
          </cell>
          <cell r="D42">
            <v>970.6639999999999</v>
          </cell>
          <cell r="E42">
            <v>1446.055</v>
          </cell>
          <cell r="F42">
            <v>1523.75136</v>
          </cell>
          <cell r="G42">
            <v>1963.3459300000002</v>
          </cell>
        </row>
        <row r="43">
          <cell r="B43">
            <v>512</v>
          </cell>
          <cell r="C43">
            <v>512</v>
          </cell>
          <cell r="D43">
            <v>341.59999999999997</v>
          </cell>
          <cell r="E43">
            <v>341.6</v>
          </cell>
          <cell r="F43">
            <v>222.3525</v>
          </cell>
          <cell r="G43">
            <v>280.17172999999997</v>
          </cell>
        </row>
        <row r="44">
          <cell r="B44">
            <v>1842.5</v>
          </cell>
          <cell r="C44">
            <v>2134.5</v>
          </cell>
          <cell r="D44">
            <v>1202.5</v>
          </cell>
          <cell r="E44">
            <v>1494.5</v>
          </cell>
          <cell r="F44">
            <v>298.28215</v>
          </cell>
          <cell r="G44">
            <v>1661.67965</v>
          </cell>
        </row>
        <row r="45">
          <cell r="B45">
            <v>43889.165</v>
          </cell>
          <cell r="C45">
            <v>44089.165</v>
          </cell>
          <cell r="D45">
            <v>32423.218999999994</v>
          </cell>
          <cell r="E45">
            <v>31623.218999999997</v>
          </cell>
          <cell r="F45">
            <v>14808.594969999998</v>
          </cell>
          <cell r="G45">
            <v>11633.59774</v>
          </cell>
        </row>
        <row r="46">
          <cell r="B46">
            <v>25165.77</v>
          </cell>
          <cell r="C46">
            <v>28620.17</v>
          </cell>
          <cell r="D46">
            <v>21505.049</v>
          </cell>
          <cell r="E46">
            <v>25019.449</v>
          </cell>
          <cell r="F46">
            <v>31148.184999999998</v>
          </cell>
          <cell r="G46">
            <v>29220.602130000003</v>
          </cell>
        </row>
        <row r="47">
          <cell r="B47">
            <v>6887.9</v>
          </cell>
          <cell r="C47">
            <v>6887.9</v>
          </cell>
          <cell r="D47">
            <v>3141.475</v>
          </cell>
          <cell r="E47">
            <v>3141.475</v>
          </cell>
          <cell r="F47">
            <v>4160.8824700000005</v>
          </cell>
          <cell r="G47">
            <v>4369.36758</v>
          </cell>
        </row>
        <row r="48">
          <cell r="B48">
            <v>72981.3</v>
          </cell>
          <cell r="C48">
            <v>72981.3</v>
          </cell>
          <cell r="D48">
            <v>45445.4</v>
          </cell>
          <cell r="E48">
            <v>52574.591</v>
          </cell>
          <cell r="F48">
            <v>86836.4694</v>
          </cell>
          <cell r="G48">
            <v>103335.92107999999</v>
          </cell>
        </row>
        <row r="49">
          <cell r="B49">
            <v>656.8</v>
          </cell>
          <cell r="C49">
            <v>2159.373</v>
          </cell>
          <cell r="D49">
            <v>437.40000000000003</v>
          </cell>
          <cell r="E49">
            <v>1939.973</v>
          </cell>
          <cell r="F49">
            <v>85.35077</v>
          </cell>
          <cell r="G49">
            <v>1986.73644</v>
          </cell>
        </row>
        <row r="50">
          <cell r="B50">
            <v>250</v>
          </cell>
          <cell r="C50">
            <v>1415.798</v>
          </cell>
          <cell r="D50">
            <v>149.8</v>
          </cell>
          <cell r="E50">
            <v>1315.598</v>
          </cell>
          <cell r="F50">
            <v>138.06824999999998</v>
          </cell>
          <cell r="G50">
            <v>3341.27405</v>
          </cell>
        </row>
        <row r="51">
          <cell r="B51">
            <v>1014.95</v>
          </cell>
          <cell r="C51">
            <v>1014.95</v>
          </cell>
          <cell r="D51">
            <v>1012.95</v>
          </cell>
          <cell r="E51">
            <v>1012.95</v>
          </cell>
          <cell r="F51">
            <v>142.80363</v>
          </cell>
          <cell r="G51">
            <v>286.08133000000004</v>
          </cell>
        </row>
        <row r="52">
          <cell r="B52">
            <v>549</v>
          </cell>
          <cell r="C52">
            <v>649</v>
          </cell>
          <cell r="D52">
            <v>353.4</v>
          </cell>
          <cell r="E52">
            <v>453.4</v>
          </cell>
          <cell r="F52">
            <v>482.0303</v>
          </cell>
          <cell r="G52">
            <v>608.0991000000001</v>
          </cell>
        </row>
        <row r="53">
          <cell r="B53">
            <v>201</v>
          </cell>
          <cell r="C53">
            <v>201</v>
          </cell>
          <cell r="D53">
            <v>134.29999999999998</v>
          </cell>
          <cell r="E53">
            <v>134.3</v>
          </cell>
          <cell r="F53">
            <v>62.0765</v>
          </cell>
          <cell r="G53">
            <v>59.373</v>
          </cell>
        </row>
        <row r="54">
          <cell r="B54">
            <v>3200.2</v>
          </cell>
          <cell r="C54">
            <v>3862.4915</v>
          </cell>
          <cell r="D54">
            <v>2047.2999999999997</v>
          </cell>
          <cell r="E54">
            <v>2709.5915</v>
          </cell>
          <cell r="F54">
            <v>9105.53903</v>
          </cell>
          <cell r="G54">
            <v>2156.0087000000003</v>
          </cell>
        </row>
        <row r="55">
          <cell r="B55">
            <v>2532</v>
          </cell>
          <cell r="C55">
            <v>2532</v>
          </cell>
          <cell r="D55">
            <v>1906.7</v>
          </cell>
          <cell r="E55">
            <v>1906.7</v>
          </cell>
          <cell r="F55">
            <v>953.59884</v>
          </cell>
          <cell r="G55">
            <v>1637.0195999999999</v>
          </cell>
        </row>
        <row r="56">
          <cell r="B56">
            <v>56951.6</v>
          </cell>
          <cell r="C56">
            <v>56951.6</v>
          </cell>
          <cell r="D56">
            <v>42460.964</v>
          </cell>
          <cell r="E56">
            <v>42460.964</v>
          </cell>
          <cell r="F56">
            <v>43476.88845</v>
          </cell>
          <cell r="G56">
            <v>60648.50526000001</v>
          </cell>
        </row>
        <row r="57">
          <cell r="B57">
            <v>1070</v>
          </cell>
          <cell r="C57">
            <v>4365.652</v>
          </cell>
          <cell r="D57">
            <v>816.3999999999999</v>
          </cell>
          <cell r="E57">
            <v>3412.052</v>
          </cell>
          <cell r="F57">
            <v>796.4751100000001</v>
          </cell>
          <cell r="G57">
            <v>2614.6132000000002</v>
          </cell>
        </row>
        <row r="58">
          <cell r="B58">
            <v>1300</v>
          </cell>
          <cell r="C58">
            <v>1300</v>
          </cell>
          <cell r="D58">
            <v>1202.5</v>
          </cell>
          <cell r="E58">
            <v>1202.5</v>
          </cell>
          <cell r="F58">
            <v>161.87912</v>
          </cell>
          <cell r="G58">
            <v>383.43652000000003</v>
          </cell>
        </row>
        <row r="59">
          <cell r="B59">
            <v>4614.6</v>
          </cell>
          <cell r="C59">
            <v>4823.52</v>
          </cell>
          <cell r="D59">
            <v>3058</v>
          </cell>
          <cell r="E59">
            <v>4266.92</v>
          </cell>
          <cell r="F59">
            <v>2517.8457999999996</v>
          </cell>
          <cell r="G59">
            <v>5997.26375</v>
          </cell>
        </row>
        <row r="60">
          <cell r="B60">
            <v>9336</v>
          </cell>
          <cell r="C60">
            <v>9336</v>
          </cell>
          <cell r="D60">
            <v>6224</v>
          </cell>
          <cell r="E60">
            <v>6224</v>
          </cell>
          <cell r="F60">
            <v>1765.13856</v>
          </cell>
          <cell r="G60">
            <v>2609.02389</v>
          </cell>
        </row>
        <row r="61">
          <cell r="B61">
            <v>380</v>
          </cell>
          <cell r="C61">
            <v>828</v>
          </cell>
          <cell r="D61">
            <v>255</v>
          </cell>
          <cell r="E61">
            <v>723</v>
          </cell>
          <cell r="F61">
            <v>3145.16719</v>
          </cell>
          <cell r="G61">
            <v>3939.8759</v>
          </cell>
        </row>
        <row r="62">
          <cell r="B62">
            <v>78.922</v>
          </cell>
          <cell r="C62">
            <v>78.922</v>
          </cell>
          <cell r="D62">
            <v>54.922</v>
          </cell>
          <cell r="E62">
            <v>54.922</v>
          </cell>
          <cell r="F62">
            <v>20.81709</v>
          </cell>
          <cell r="G62">
            <v>112.03031</v>
          </cell>
        </row>
        <row r="63">
          <cell r="B63">
            <v>2595</v>
          </cell>
          <cell r="C63">
            <v>3751</v>
          </cell>
          <cell r="D63">
            <v>1730</v>
          </cell>
          <cell r="E63">
            <v>2886</v>
          </cell>
          <cell r="F63">
            <v>922.74459</v>
          </cell>
          <cell r="G63">
            <v>3137.0580700000005</v>
          </cell>
        </row>
        <row r="64">
          <cell r="B64">
            <v>2145.5</v>
          </cell>
          <cell r="C64">
            <v>2145.5</v>
          </cell>
          <cell r="D64">
            <v>1531.9</v>
          </cell>
          <cell r="E64">
            <v>1531.9</v>
          </cell>
          <cell r="F64">
            <v>437.15772</v>
          </cell>
          <cell r="G64">
            <v>793.47975</v>
          </cell>
        </row>
        <row r="65">
          <cell r="B65">
            <v>1679.3</v>
          </cell>
          <cell r="C65">
            <v>4962.9</v>
          </cell>
          <cell r="D65">
            <v>1119.3</v>
          </cell>
          <cell r="E65">
            <v>4402.9</v>
          </cell>
          <cell r="F65">
            <v>578.0402399999999</v>
          </cell>
          <cell r="G65">
            <v>4263.97303</v>
          </cell>
        </row>
        <row r="66">
          <cell r="B66">
            <v>5598.7</v>
          </cell>
          <cell r="C66">
            <v>5603.23</v>
          </cell>
          <cell r="D66">
            <v>3101</v>
          </cell>
          <cell r="E66">
            <v>3105.53</v>
          </cell>
          <cell r="F66">
            <v>2031.95327</v>
          </cell>
          <cell r="G66">
            <v>2398.48066</v>
          </cell>
        </row>
        <row r="67">
          <cell r="B67">
            <v>1000</v>
          </cell>
          <cell r="C67">
            <v>1015</v>
          </cell>
          <cell r="D67">
            <v>720</v>
          </cell>
          <cell r="E67">
            <v>735</v>
          </cell>
          <cell r="F67">
            <v>37.892039999999994</v>
          </cell>
          <cell r="G67">
            <v>430.2193</v>
          </cell>
        </row>
        <row r="68">
          <cell r="B68">
            <v>1361</v>
          </cell>
          <cell r="C68">
            <v>1361</v>
          </cell>
          <cell r="D68">
            <v>905.5999999999999</v>
          </cell>
          <cell r="E68">
            <v>905.6</v>
          </cell>
          <cell r="F68">
            <v>426.98919</v>
          </cell>
          <cell r="G68">
            <v>746.9874699999999</v>
          </cell>
        </row>
        <row r="69">
          <cell r="B69">
            <v>1508</v>
          </cell>
          <cell r="C69">
            <v>1508</v>
          </cell>
          <cell r="D69">
            <v>866</v>
          </cell>
          <cell r="E69">
            <v>866</v>
          </cell>
          <cell r="F69">
            <v>924.60366</v>
          </cell>
          <cell r="G69">
            <v>655.94405</v>
          </cell>
        </row>
        <row r="70">
          <cell r="B70">
            <v>195</v>
          </cell>
          <cell r="C70">
            <v>2885.82</v>
          </cell>
          <cell r="D70">
            <v>130</v>
          </cell>
          <cell r="E70">
            <v>2820.82</v>
          </cell>
          <cell r="F70">
            <v>3215.0793400000002</v>
          </cell>
          <cell r="G70">
            <v>3433.31345</v>
          </cell>
        </row>
        <row r="71">
          <cell r="B71">
            <v>1651</v>
          </cell>
          <cell r="C71">
            <v>2129.452</v>
          </cell>
          <cell r="D71">
            <v>1079.1000000000001</v>
          </cell>
          <cell r="E71">
            <v>1608.922</v>
          </cell>
          <cell r="F71">
            <v>543.16787</v>
          </cell>
          <cell r="G71">
            <v>2326.61123</v>
          </cell>
        </row>
        <row r="72">
          <cell r="B72">
            <v>750.5</v>
          </cell>
          <cell r="C72">
            <v>1162.5</v>
          </cell>
          <cell r="D72">
            <v>401.46000000000004</v>
          </cell>
          <cell r="E72">
            <v>813.46</v>
          </cell>
          <cell r="F72">
            <v>1011.3904500000001</v>
          </cell>
          <cell r="G72">
            <v>979.04953</v>
          </cell>
        </row>
        <row r="73">
          <cell r="B73">
            <v>3601.6</v>
          </cell>
          <cell r="C73">
            <v>4515.8542</v>
          </cell>
          <cell r="D73">
            <v>2361.5999999999995</v>
          </cell>
          <cell r="E73">
            <v>3275.8541999999998</v>
          </cell>
          <cell r="F73">
            <v>2147.77094</v>
          </cell>
          <cell r="G73">
            <v>3398.89693</v>
          </cell>
        </row>
        <row r="74">
          <cell r="B74">
            <v>1498</v>
          </cell>
          <cell r="C74">
            <v>1498</v>
          </cell>
          <cell r="D74">
            <v>998.3999999999999</v>
          </cell>
          <cell r="E74">
            <v>998.4</v>
          </cell>
          <cell r="F74">
            <v>1150.58553</v>
          </cell>
          <cell r="G74">
            <v>448.85964</v>
          </cell>
        </row>
        <row r="75">
          <cell r="B75">
            <v>618</v>
          </cell>
          <cell r="C75">
            <v>662.91</v>
          </cell>
          <cell r="D75">
            <v>377.34999999999997</v>
          </cell>
          <cell r="E75">
            <v>422.26</v>
          </cell>
          <cell r="F75">
            <v>215.16688</v>
          </cell>
          <cell r="G75">
            <v>748.2787299999999</v>
          </cell>
        </row>
        <row r="76">
          <cell r="B76">
            <v>590</v>
          </cell>
          <cell r="C76">
            <v>590</v>
          </cell>
          <cell r="D76">
            <v>393.2</v>
          </cell>
          <cell r="E76">
            <v>393.2</v>
          </cell>
          <cell r="F76">
            <v>314.94943</v>
          </cell>
          <cell r="G76">
            <v>143.12948</v>
          </cell>
        </row>
        <row r="77">
          <cell r="B77">
            <v>895</v>
          </cell>
          <cell r="C77">
            <v>895</v>
          </cell>
          <cell r="D77">
            <v>562</v>
          </cell>
          <cell r="E77">
            <v>562</v>
          </cell>
          <cell r="F77">
            <v>1465.49845</v>
          </cell>
          <cell r="G77">
            <v>689.0824299999999</v>
          </cell>
        </row>
        <row r="78">
          <cell r="B78">
            <v>283312.94299999997</v>
          </cell>
          <cell r="C78">
            <v>312984.7567</v>
          </cell>
          <cell r="D78">
            <v>197090.87599999996</v>
          </cell>
          <cell r="E78">
            <v>233310.85070000004</v>
          </cell>
          <cell r="F78">
            <v>249440.70647</v>
          </cell>
          <cell r="G78">
            <v>294453.84512</v>
          </cell>
        </row>
        <row r="79">
          <cell r="B79">
            <v>417665.24299999996</v>
          </cell>
          <cell r="C79">
            <v>459728.51470000006</v>
          </cell>
          <cell r="D79">
            <v>294686.27599999995</v>
          </cell>
          <cell r="E79">
            <v>343297.7087</v>
          </cell>
          <cell r="F79">
            <v>397170.69392</v>
          </cell>
          <cell r="G79">
            <v>449463.18611999997</v>
          </cell>
        </row>
      </sheetData>
      <sheetData sheetId="3">
        <row r="5">
          <cell r="D5" t="str">
            <v>План на січень - серпень 2021 року</v>
          </cell>
          <cell r="J5" t="str">
            <v>Відхилення до плану на січень - серпень 2021 року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tabColor rgb="FF7030A0"/>
  </sheetPr>
  <dimension ref="A1:S84"/>
  <sheetViews>
    <sheetView showGridLines="0" showZeros="0" tabSelected="1" view="pageBreakPreview" zoomScale="50" zoomScaleNormal="50" zoomScaleSheetLayoutView="50" zoomScalePageLayoutView="0" workbookViewId="0" topLeftCell="A1">
      <pane xSplit="1" ySplit="8" topLeftCell="B66" activePane="bottomRight" state="frozen"/>
      <selection pane="topLeft" activeCell="B71" sqref="B71:G71"/>
      <selection pane="topRight" activeCell="B71" sqref="B71:G71"/>
      <selection pane="bottomLeft" activeCell="B71" sqref="B71:G71"/>
      <selection pane="bottomRight" activeCell="A81" sqref="A81:IV84"/>
    </sheetView>
  </sheetViews>
  <sheetFormatPr defaultColWidth="8.796875" defaultRowHeight="15"/>
  <cols>
    <col min="1" max="1" width="31.09765625" style="19" customWidth="1"/>
    <col min="2" max="2" width="15.09765625" style="56" customWidth="1"/>
    <col min="3" max="3" width="14.69921875" style="27" customWidth="1"/>
    <col min="4" max="4" width="15.296875" style="72" customWidth="1"/>
    <col min="5" max="5" width="15.296875" style="27" customWidth="1"/>
    <col min="6" max="6" width="14.69921875" style="73" customWidth="1"/>
    <col min="7" max="7" width="14.8984375" style="27" customWidth="1"/>
    <col min="8" max="8" width="12.09765625" style="19" customWidth="1"/>
    <col min="9" max="9" width="9.09765625" style="19" customWidth="1"/>
    <col min="10" max="10" width="7.09765625" style="20" customWidth="1"/>
    <col min="11" max="11" width="12.8984375" style="19" customWidth="1"/>
    <col min="12" max="12" width="10.69921875" style="19" customWidth="1"/>
    <col min="13" max="13" width="8.296875" style="20" customWidth="1"/>
    <col min="14" max="14" width="12" style="19" customWidth="1"/>
    <col min="15" max="15" width="10.69921875" style="19" customWidth="1"/>
    <col min="16" max="16" width="5.69921875" style="20" customWidth="1"/>
    <col min="17" max="17" width="7.69921875" style="19" customWidth="1"/>
    <col min="18" max="18" width="7.69921875" style="21" customWidth="1"/>
    <col min="19" max="19" width="8.59765625" style="22" customWidth="1"/>
    <col min="20" max="16384" width="8.8984375" style="22" customWidth="1"/>
  </cols>
  <sheetData>
    <row r="1" spans="17:18" ht="20.25">
      <c r="Q1" s="19" t="s">
        <v>173</v>
      </c>
      <c r="R1" s="19"/>
    </row>
    <row r="2" spans="1:18" s="18" customFormat="1" ht="27" customHeight="1">
      <c r="A2" s="168" t="s">
        <v>0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40"/>
    </row>
    <row r="3" spans="1:18" s="18" customFormat="1" ht="24" customHeight="1">
      <c r="A3" s="168" t="s">
        <v>86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40"/>
    </row>
    <row r="4" spans="1:18" s="18" customFormat="1" ht="24" customHeight="1">
      <c r="A4" s="168" t="s">
        <v>179</v>
      </c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40"/>
    </row>
    <row r="5" spans="1:18" s="18" customFormat="1" ht="25.5" customHeight="1">
      <c r="A5" s="41"/>
      <c r="B5" s="49"/>
      <c r="C5" s="43"/>
      <c r="D5" s="64"/>
      <c r="E5" s="43"/>
      <c r="F5" s="65"/>
      <c r="G5" s="43"/>
      <c r="H5" s="41"/>
      <c r="I5" s="41"/>
      <c r="J5" s="42"/>
      <c r="K5" s="41"/>
      <c r="L5" s="41"/>
      <c r="M5" s="42"/>
      <c r="N5" s="41"/>
      <c r="O5" s="41"/>
      <c r="P5" s="42"/>
      <c r="Q5" s="179" t="s">
        <v>84</v>
      </c>
      <c r="R5" s="179"/>
    </row>
    <row r="6" spans="1:18" s="4" customFormat="1" ht="84" customHeight="1">
      <c r="A6" s="174" t="s">
        <v>1</v>
      </c>
      <c r="B6" s="174" t="s">
        <v>81</v>
      </c>
      <c r="C6" s="174"/>
      <c r="D6" s="175" t="s">
        <v>180</v>
      </c>
      <c r="E6" s="175"/>
      <c r="F6" s="169" t="s">
        <v>7</v>
      </c>
      <c r="G6" s="169"/>
      <c r="H6" s="169" t="s">
        <v>4</v>
      </c>
      <c r="I6" s="169"/>
      <c r="J6" s="170" t="s">
        <v>6</v>
      </c>
      <c r="K6" s="169" t="s">
        <v>181</v>
      </c>
      <c r="L6" s="169"/>
      <c r="M6" s="169"/>
      <c r="N6" s="169"/>
      <c r="O6" s="169"/>
      <c r="P6" s="169"/>
      <c r="Q6" s="169" t="s">
        <v>78</v>
      </c>
      <c r="R6" s="169"/>
    </row>
    <row r="7" spans="1:18" s="5" customFormat="1" ht="51.75" customHeight="1">
      <c r="A7" s="174"/>
      <c r="B7" s="174" t="s">
        <v>82</v>
      </c>
      <c r="C7" s="175" t="s">
        <v>83</v>
      </c>
      <c r="D7" s="175" t="s">
        <v>82</v>
      </c>
      <c r="E7" s="175" t="s">
        <v>83</v>
      </c>
      <c r="F7" s="173" t="s">
        <v>182</v>
      </c>
      <c r="G7" s="173" t="s">
        <v>183</v>
      </c>
      <c r="H7" s="169"/>
      <c r="I7" s="169"/>
      <c r="J7" s="171"/>
      <c r="K7" s="176" t="s">
        <v>79</v>
      </c>
      <c r="L7" s="177"/>
      <c r="M7" s="170" t="s">
        <v>6</v>
      </c>
      <c r="N7" s="176" t="s">
        <v>80</v>
      </c>
      <c r="O7" s="177"/>
      <c r="P7" s="170" t="s">
        <v>6</v>
      </c>
      <c r="Q7" s="178" t="s">
        <v>79</v>
      </c>
      <c r="R7" s="178" t="s">
        <v>80</v>
      </c>
    </row>
    <row r="8" spans="1:18" s="5" customFormat="1" ht="50.25" customHeight="1">
      <c r="A8" s="174"/>
      <c r="B8" s="174"/>
      <c r="C8" s="175"/>
      <c r="D8" s="175"/>
      <c r="E8" s="175"/>
      <c r="F8" s="173"/>
      <c r="G8" s="173"/>
      <c r="H8" s="6" t="s">
        <v>3</v>
      </c>
      <c r="I8" s="6" t="s">
        <v>2</v>
      </c>
      <c r="J8" s="172"/>
      <c r="K8" s="6" t="s">
        <v>3</v>
      </c>
      <c r="L8" s="6" t="s">
        <v>2</v>
      </c>
      <c r="M8" s="172"/>
      <c r="N8" s="6" t="s">
        <v>3</v>
      </c>
      <c r="O8" s="6" t="s">
        <v>2</v>
      </c>
      <c r="P8" s="172"/>
      <c r="Q8" s="178"/>
      <c r="R8" s="178"/>
    </row>
    <row r="9" spans="1:19" s="47" customFormat="1" ht="24.75" customHeight="1">
      <c r="A9" s="44" t="s">
        <v>11</v>
      </c>
      <c r="B9" s="45">
        <v>1064805.5</v>
      </c>
      <c r="C9" s="45">
        <v>1113290.9</v>
      </c>
      <c r="D9" s="48">
        <v>702135.6</v>
      </c>
      <c r="E9" s="48">
        <v>750621</v>
      </c>
      <c r="F9" s="66">
        <v>630333.8938600001</v>
      </c>
      <c r="G9" s="66">
        <v>799522.9564700003</v>
      </c>
      <c r="H9" s="46">
        <f aca="true" t="shared" si="0" ref="H9:H40">G9-F9</f>
        <v>169189.06261000026</v>
      </c>
      <c r="I9" s="45">
        <f aca="true" t="shared" si="1" ref="I9:I40">IF(F9=0,0,G9/F9*100)</f>
        <v>126.84118119905162</v>
      </c>
      <c r="J9" s="10">
        <v>18</v>
      </c>
      <c r="K9" s="45">
        <f aca="true" t="shared" si="2" ref="K9:K40">G9-D9</f>
        <v>97387.35647000035</v>
      </c>
      <c r="L9" s="45">
        <f aca="true" t="shared" si="3" ref="L9:L40">IF(D9=0,0,G9/D9*100)</f>
        <v>113.8701636079983</v>
      </c>
      <c r="M9" s="14">
        <v>19</v>
      </c>
      <c r="N9" s="45">
        <f aca="true" t="shared" si="4" ref="N9:N40">G9-E9</f>
        <v>48901.956470000325</v>
      </c>
      <c r="O9" s="45">
        <f aca="true" t="shared" si="5" ref="O9:O40">G9/E9*100</f>
        <v>106.51486655316069</v>
      </c>
      <c r="P9" s="10">
        <v>19</v>
      </c>
      <c r="Q9" s="45">
        <f aca="true" t="shared" si="6" ref="Q9:Q40">G9/B9*100</f>
        <v>75.08629101465012</v>
      </c>
      <c r="R9" s="45">
        <f aca="true" t="shared" si="7" ref="R9:R40">G9/C9*100</f>
        <v>71.81617638929775</v>
      </c>
      <c r="S9" s="47">
        <v>1</v>
      </c>
    </row>
    <row r="10" spans="1:19" s="11" customFormat="1" ht="24.75" customHeight="1">
      <c r="A10" s="7" t="s">
        <v>8</v>
      </c>
      <c r="B10" s="8">
        <v>112.2</v>
      </c>
      <c r="C10" s="8">
        <v>112.2</v>
      </c>
      <c r="D10" s="24">
        <v>73.30000000000001</v>
      </c>
      <c r="E10" s="24">
        <v>73.3</v>
      </c>
      <c r="F10" s="67">
        <v>58.80294</v>
      </c>
      <c r="G10" s="24">
        <v>89.14952000000001</v>
      </c>
      <c r="H10" s="9">
        <f t="shared" si="0"/>
        <v>30.34658000000001</v>
      </c>
      <c r="I10" s="8">
        <f t="shared" si="1"/>
        <v>151.60724956949434</v>
      </c>
      <c r="J10" s="10"/>
      <c r="K10" s="8">
        <f t="shared" si="2"/>
        <v>15.849519999999998</v>
      </c>
      <c r="L10" s="8">
        <f t="shared" si="3"/>
        <v>121.62281036834925</v>
      </c>
      <c r="M10" s="10"/>
      <c r="N10" s="8">
        <f t="shared" si="4"/>
        <v>15.849520000000012</v>
      </c>
      <c r="O10" s="8">
        <f t="shared" si="5"/>
        <v>121.62281036834928</v>
      </c>
      <c r="P10" s="10"/>
      <c r="Q10" s="8">
        <f t="shared" si="6"/>
        <v>79.45590017825313</v>
      </c>
      <c r="R10" s="8">
        <f t="shared" si="7"/>
        <v>79.45590017825313</v>
      </c>
      <c r="S10" s="11">
        <v>2</v>
      </c>
    </row>
    <row r="11" spans="1:19" s="11" customFormat="1" ht="24.75" customHeight="1">
      <c r="A11" s="7" t="s">
        <v>9</v>
      </c>
      <c r="B11" s="8">
        <v>87.7</v>
      </c>
      <c r="C11" s="8">
        <v>327.7</v>
      </c>
      <c r="D11" s="24">
        <v>58.7</v>
      </c>
      <c r="E11" s="24">
        <v>298.7</v>
      </c>
      <c r="F11" s="67">
        <v>703.8841119993905</v>
      </c>
      <c r="G11" s="24">
        <v>299.87989999999996</v>
      </c>
      <c r="H11" s="9">
        <f t="shared" si="0"/>
        <v>-404.0042119993905</v>
      </c>
      <c r="I11" s="8">
        <f t="shared" si="1"/>
        <v>42.60358983642745</v>
      </c>
      <c r="J11" s="10"/>
      <c r="K11" s="8">
        <f t="shared" si="2"/>
        <v>241.17989999999998</v>
      </c>
      <c r="L11" s="8">
        <f t="shared" si="3"/>
        <v>510.8686541737648</v>
      </c>
      <c r="M11" s="10"/>
      <c r="N11" s="8">
        <f t="shared" si="4"/>
        <v>1.179899999999975</v>
      </c>
      <c r="O11" s="8">
        <f t="shared" si="5"/>
        <v>100.39501171744224</v>
      </c>
      <c r="P11" s="10"/>
      <c r="Q11" s="8">
        <f t="shared" si="6"/>
        <v>341.93831242873426</v>
      </c>
      <c r="R11" s="8">
        <f t="shared" si="7"/>
        <v>91.51049740616418</v>
      </c>
      <c r="S11" s="11">
        <v>3</v>
      </c>
    </row>
    <row r="12" spans="1:19" s="11" customFormat="1" ht="24.75" customHeight="1">
      <c r="A12" s="7" t="s">
        <v>10</v>
      </c>
      <c r="B12" s="8">
        <v>101</v>
      </c>
      <c r="C12" s="8">
        <v>221.901</v>
      </c>
      <c r="D12" s="24">
        <v>67.39999999999999</v>
      </c>
      <c r="E12" s="24">
        <v>217.301</v>
      </c>
      <c r="F12" s="67">
        <v>618.95386</v>
      </c>
      <c r="G12" s="24">
        <v>222.56398000000002</v>
      </c>
      <c r="H12" s="9">
        <f t="shared" si="0"/>
        <v>-396.38987999999995</v>
      </c>
      <c r="I12" s="8">
        <f t="shared" si="1"/>
        <v>35.95808902460032</v>
      </c>
      <c r="J12" s="10"/>
      <c r="K12" s="8">
        <f t="shared" si="2"/>
        <v>155.16398000000004</v>
      </c>
      <c r="L12" s="8">
        <f t="shared" si="3"/>
        <v>330.2136201780416</v>
      </c>
      <c r="M12" s="10"/>
      <c r="N12" s="8">
        <f t="shared" si="4"/>
        <v>5.262980000000027</v>
      </c>
      <c r="O12" s="8">
        <f t="shared" si="5"/>
        <v>102.42197688919978</v>
      </c>
      <c r="P12" s="10"/>
      <c r="Q12" s="8">
        <f t="shared" si="6"/>
        <v>220.3603762376238</v>
      </c>
      <c r="R12" s="8">
        <f t="shared" si="7"/>
        <v>100.29877287619253</v>
      </c>
      <c r="S12" s="11">
        <v>4</v>
      </c>
    </row>
    <row r="13" spans="1:19" s="11" customFormat="1" ht="24.75" customHeight="1">
      <c r="A13" s="7" t="s">
        <v>12</v>
      </c>
      <c r="B13" s="8">
        <v>400</v>
      </c>
      <c r="C13" s="8">
        <v>400</v>
      </c>
      <c r="D13" s="24">
        <v>274</v>
      </c>
      <c r="E13" s="24">
        <v>203</v>
      </c>
      <c r="F13" s="67">
        <v>289.28039</v>
      </c>
      <c r="G13" s="24">
        <v>164.70448000000002</v>
      </c>
      <c r="H13" s="9">
        <f t="shared" si="0"/>
        <v>-124.57591</v>
      </c>
      <c r="I13" s="8">
        <f t="shared" si="1"/>
        <v>56.93592987758348</v>
      </c>
      <c r="J13" s="10"/>
      <c r="K13" s="8">
        <f t="shared" si="2"/>
        <v>-109.29551999999998</v>
      </c>
      <c r="L13" s="8">
        <f t="shared" si="3"/>
        <v>60.11112408759125</v>
      </c>
      <c r="M13" s="10"/>
      <c r="N13" s="8">
        <f t="shared" si="4"/>
        <v>-38.29551999999998</v>
      </c>
      <c r="O13" s="8">
        <f t="shared" si="5"/>
        <v>81.1352118226601</v>
      </c>
      <c r="P13" s="10"/>
      <c r="Q13" s="8">
        <f t="shared" si="6"/>
        <v>41.176120000000004</v>
      </c>
      <c r="R13" s="8">
        <f t="shared" si="7"/>
        <v>41.176120000000004</v>
      </c>
      <c r="S13" s="11">
        <v>5</v>
      </c>
    </row>
    <row r="14" spans="1:19" s="11" customFormat="1" ht="24.75" customHeight="1">
      <c r="A14" s="7" t="s">
        <v>13</v>
      </c>
      <c r="B14" s="8">
        <v>425</v>
      </c>
      <c r="C14" s="8">
        <v>425</v>
      </c>
      <c r="D14" s="24">
        <v>278.7</v>
      </c>
      <c r="E14" s="24">
        <v>278.7</v>
      </c>
      <c r="F14" s="67">
        <v>325.39528</v>
      </c>
      <c r="G14" s="24">
        <v>414.43913</v>
      </c>
      <c r="H14" s="9">
        <f t="shared" si="0"/>
        <v>89.04384999999996</v>
      </c>
      <c r="I14" s="8">
        <f t="shared" si="1"/>
        <v>127.36482532875091</v>
      </c>
      <c r="J14" s="10"/>
      <c r="K14" s="8">
        <f t="shared" si="2"/>
        <v>135.73913</v>
      </c>
      <c r="L14" s="8">
        <f t="shared" si="3"/>
        <v>148.70438823107284</v>
      </c>
      <c r="M14" s="10"/>
      <c r="N14" s="8">
        <f t="shared" si="4"/>
        <v>135.73913</v>
      </c>
      <c r="O14" s="8">
        <f t="shared" si="5"/>
        <v>148.70438823107284</v>
      </c>
      <c r="P14" s="10"/>
      <c r="Q14" s="8">
        <f t="shared" si="6"/>
        <v>97.5150894117647</v>
      </c>
      <c r="R14" s="8">
        <f t="shared" si="7"/>
        <v>97.5150894117647</v>
      </c>
      <c r="S14" s="11">
        <v>6</v>
      </c>
    </row>
    <row r="15" spans="1:19" s="11" customFormat="1" ht="24.75" customHeight="1">
      <c r="A15" s="7" t="s">
        <v>14</v>
      </c>
      <c r="B15" s="8">
        <v>120</v>
      </c>
      <c r="C15" s="8">
        <v>120</v>
      </c>
      <c r="D15" s="24">
        <v>120</v>
      </c>
      <c r="E15" s="24">
        <v>120</v>
      </c>
      <c r="F15" s="67">
        <v>1161.4292400000027</v>
      </c>
      <c r="G15" s="24">
        <v>33.55908</v>
      </c>
      <c r="H15" s="9">
        <f t="shared" si="0"/>
        <v>-1127.8701600000027</v>
      </c>
      <c r="I15" s="8">
        <f t="shared" si="1"/>
        <v>2.8894640193491186</v>
      </c>
      <c r="J15" s="10"/>
      <c r="K15" s="8">
        <f t="shared" si="2"/>
        <v>-86.44092</v>
      </c>
      <c r="L15" s="8">
        <f t="shared" si="3"/>
        <v>27.965899999999998</v>
      </c>
      <c r="M15" s="10"/>
      <c r="N15" s="8">
        <f t="shared" si="4"/>
        <v>-86.44092</v>
      </c>
      <c r="O15" s="8">
        <f t="shared" si="5"/>
        <v>27.965899999999998</v>
      </c>
      <c r="P15" s="10"/>
      <c r="Q15" s="8">
        <f t="shared" si="6"/>
        <v>27.965899999999998</v>
      </c>
      <c r="R15" s="8">
        <f t="shared" si="7"/>
        <v>27.965899999999998</v>
      </c>
      <c r="S15" s="11">
        <v>7</v>
      </c>
    </row>
    <row r="16" spans="1:19" s="15" customFormat="1" ht="24.75" customHeight="1">
      <c r="A16" s="12" t="s">
        <v>5</v>
      </c>
      <c r="B16" s="13">
        <f aca="true" t="shared" si="8" ref="B16:G16">SUM(B10:B15)</f>
        <v>1245.9</v>
      </c>
      <c r="C16" s="13">
        <f t="shared" si="8"/>
        <v>1606.801</v>
      </c>
      <c r="D16" s="13">
        <f t="shared" si="8"/>
        <v>872.0999999999999</v>
      </c>
      <c r="E16" s="13">
        <f t="shared" si="8"/>
        <v>1191.001</v>
      </c>
      <c r="F16" s="13">
        <f t="shared" si="8"/>
        <v>3157.7458219993932</v>
      </c>
      <c r="G16" s="13">
        <f t="shared" si="8"/>
        <v>1224.2960899999998</v>
      </c>
      <c r="H16" s="17">
        <f t="shared" si="0"/>
        <v>-1933.4497319993934</v>
      </c>
      <c r="I16" s="13">
        <f t="shared" si="1"/>
        <v>38.77120449247593</v>
      </c>
      <c r="J16" s="14"/>
      <c r="K16" s="13">
        <f t="shared" si="2"/>
        <v>352.1960899999999</v>
      </c>
      <c r="L16" s="13">
        <f t="shared" si="3"/>
        <v>140.38482857470473</v>
      </c>
      <c r="M16" s="14"/>
      <c r="N16" s="13">
        <f t="shared" si="4"/>
        <v>33.295089999999846</v>
      </c>
      <c r="O16" s="13">
        <f t="shared" si="5"/>
        <v>102.79555516745998</v>
      </c>
      <c r="P16" s="14"/>
      <c r="Q16" s="13">
        <f t="shared" si="6"/>
        <v>98.26599967894693</v>
      </c>
      <c r="R16" s="13">
        <f t="shared" si="7"/>
        <v>76.1946308223607</v>
      </c>
      <c r="S16" s="15">
        <v>8</v>
      </c>
    </row>
    <row r="17" spans="1:19" s="11" customFormat="1" ht="24.75" customHeight="1">
      <c r="A17" s="7" t="s">
        <v>15</v>
      </c>
      <c r="B17" s="8">
        <v>19414</v>
      </c>
      <c r="C17" s="8">
        <v>20414</v>
      </c>
      <c r="D17" s="67">
        <v>11478.574999999999</v>
      </c>
      <c r="E17" s="67">
        <v>12478.575</v>
      </c>
      <c r="F17" s="67">
        <v>10641.061689999997</v>
      </c>
      <c r="G17" s="24">
        <v>12959.41539</v>
      </c>
      <c r="H17" s="9">
        <f t="shared" si="0"/>
        <v>2318.3537000000033</v>
      </c>
      <c r="I17" s="8">
        <f t="shared" si="1"/>
        <v>121.78686457741985</v>
      </c>
      <c r="J17" s="10">
        <v>35</v>
      </c>
      <c r="K17" s="8">
        <f t="shared" si="2"/>
        <v>1480.8403900000012</v>
      </c>
      <c r="L17" s="8">
        <f t="shared" si="3"/>
        <v>112.900907908865</v>
      </c>
      <c r="M17" s="10">
        <v>23</v>
      </c>
      <c r="N17" s="8">
        <f t="shared" si="4"/>
        <v>480.8403899999994</v>
      </c>
      <c r="O17" s="8">
        <f t="shared" si="5"/>
        <v>103.85332772371845</v>
      </c>
      <c r="P17" s="10">
        <v>26</v>
      </c>
      <c r="Q17" s="8">
        <f t="shared" si="6"/>
        <v>66.75293803440816</v>
      </c>
      <c r="R17" s="8">
        <f t="shared" si="7"/>
        <v>63.48297927892623</v>
      </c>
      <c r="S17" s="11">
        <v>9</v>
      </c>
    </row>
    <row r="18" spans="1:19" s="11" customFormat="1" ht="24.75" customHeight="1">
      <c r="A18" s="7" t="s">
        <v>16</v>
      </c>
      <c r="B18" s="8">
        <v>23632</v>
      </c>
      <c r="C18" s="8">
        <v>23632</v>
      </c>
      <c r="D18" s="67">
        <v>17062.8</v>
      </c>
      <c r="E18" s="67">
        <v>17062.8</v>
      </c>
      <c r="F18" s="67">
        <v>12376.66978</v>
      </c>
      <c r="G18" s="24">
        <v>15291.895959999998</v>
      </c>
      <c r="H18" s="9">
        <f t="shared" si="0"/>
        <v>2915.226179999998</v>
      </c>
      <c r="I18" s="8">
        <f t="shared" si="1"/>
        <v>123.55420506339144</v>
      </c>
      <c r="J18" s="10">
        <v>31</v>
      </c>
      <c r="K18" s="8">
        <f t="shared" si="2"/>
        <v>-1770.9040400000013</v>
      </c>
      <c r="L18" s="8">
        <f t="shared" si="3"/>
        <v>89.6212577068242</v>
      </c>
      <c r="M18" s="10">
        <v>60</v>
      </c>
      <c r="N18" s="8">
        <f t="shared" si="4"/>
        <v>-1770.9040400000013</v>
      </c>
      <c r="O18" s="8">
        <f t="shared" si="5"/>
        <v>89.6212577068242</v>
      </c>
      <c r="P18" s="10">
        <v>59</v>
      </c>
      <c r="Q18" s="8">
        <f t="shared" si="6"/>
        <v>64.70842907921461</v>
      </c>
      <c r="R18" s="8">
        <f t="shared" si="7"/>
        <v>64.70842907921461</v>
      </c>
      <c r="S18" s="11">
        <v>10</v>
      </c>
    </row>
    <row r="19" spans="1:19" s="11" customFormat="1" ht="24.75" customHeight="1">
      <c r="A19" s="7" t="s">
        <v>17</v>
      </c>
      <c r="B19" s="8">
        <v>11145.15</v>
      </c>
      <c r="C19" s="8">
        <v>11145.15</v>
      </c>
      <c r="D19" s="67">
        <v>7503.2</v>
      </c>
      <c r="E19" s="67">
        <v>7503.2</v>
      </c>
      <c r="F19" s="67">
        <v>6164.415330000002</v>
      </c>
      <c r="G19" s="24">
        <v>6818.248269999999</v>
      </c>
      <c r="H19" s="9">
        <f t="shared" si="0"/>
        <v>653.8329399999975</v>
      </c>
      <c r="I19" s="8">
        <f t="shared" si="1"/>
        <v>110.60656858758409</v>
      </c>
      <c r="J19" s="10">
        <v>55</v>
      </c>
      <c r="K19" s="8">
        <f t="shared" si="2"/>
        <v>-684.9517300000007</v>
      </c>
      <c r="L19" s="8">
        <f t="shared" si="3"/>
        <v>90.87120521910651</v>
      </c>
      <c r="M19" s="10">
        <v>59</v>
      </c>
      <c r="N19" s="8">
        <f t="shared" si="4"/>
        <v>-684.9517300000007</v>
      </c>
      <c r="O19" s="8">
        <f t="shared" si="5"/>
        <v>90.87120521910651</v>
      </c>
      <c r="P19" s="10">
        <v>58</v>
      </c>
      <c r="Q19" s="8">
        <f t="shared" si="6"/>
        <v>61.17681924424525</v>
      </c>
      <c r="R19" s="8">
        <f t="shared" si="7"/>
        <v>61.17681924424525</v>
      </c>
      <c r="S19" s="11">
        <v>11</v>
      </c>
    </row>
    <row r="20" spans="1:19" s="11" customFormat="1" ht="24.75" customHeight="1">
      <c r="A20" s="7" t="s">
        <v>18</v>
      </c>
      <c r="B20" s="8">
        <v>16927.4</v>
      </c>
      <c r="C20" s="8">
        <v>16927.4</v>
      </c>
      <c r="D20" s="67">
        <v>11618.195</v>
      </c>
      <c r="E20" s="67">
        <v>11618.195</v>
      </c>
      <c r="F20" s="67">
        <v>8509.373080000003</v>
      </c>
      <c r="G20" s="24">
        <v>13226.737130000001</v>
      </c>
      <c r="H20" s="9">
        <f t="shared" si="0"/>
        <v>4717.364049999998</v>
      </c>
      <c r="I20" s="8">
        <f t="shared" si="1"/>
        <v>155.43726906377452</v>
      </c>
      <c r="J20" s="10">
        <v>3</v>
      </c>
      <c r="K20" s="8">
        <f t="shared" si="2"/>
        <v>1608.5421300000016</v>
      </c>
      <c r="L20" s="8">
        <f t="shared" si="3"/>
        <v>113.84502609914881</v>
      </c>
      <c r="M20" s="10">
        <v>20</v>
      </c>
      <c r="N20" s="8">
        <f t="shared" si="4"/>
        <v>1608.5421300000016</v>
      </c>
      <c r="O20" s="8">
        <f t="shared" si="5"/>
        <v>113.84502609914881</v>
      </c>
      <c r="P20" s="10">
        <v>9</v>
      </c>
      <c r="Q20" s="8">
        <f t="shared" si="6"/>
        <v>78.13803141651996</v>
      </c>
      <c r="R20" s="8">
        <f t="shared" si="7"/>
        <v>78.13803141651996</v>
      </c>
      <c r="S20" s="11">
        <v>12</v>
      </c>
    </row>
    <row r="21" spans="1:19" s="11" customFormat="1" ht="24.75" customHeight="1">
      <c r="A21" s="7" t="s">
        <v>19</v>
      </c>
      <c r="B21" s="8">
        <v>58678.6</v>
      </c>
      <c r="C21" s="8">
        <v>61278.6</v>
      </c>
      <c r="D21" s="67">
        <v>37542.542</v>
      </c>
      <c r="E21" s="67">
        <v>41430.852</v>
      </c>
      <c r="F21" s="67">
        <v>31244.488015999992</v>
      </c>
      <c r="G21" s="24">
        <v>43179.64568999998</v>
      </c>
      <c r="H21" s="9">
        <f t="shared" si="0"/>
        <v>11935.157673999991</v>
      </c>
      <c r="I21" s="8">
        <f t="shared" si="1"/>
        <v>138.19924227239093</v>
      </c>
      <c r="J21" s="10">
        <v>9</v>
      </c>
      <c r="K21" s="8">
        <f t="shared" si="2"/>
        <v>5637.103689999982</v>
      </c>
      <c r="L21" s="8">
        <f t="shared" si="3"/>
        <v>115.01524241485828</v>
      </c>
      <c r="M21" s="10">
        <v>17</v>
      </c>
      <c r="N21" s="8">
        <f t="shared" si="4"/>
        <v>1748.793689999984</v>
      </c>
      <c r="O21" s="8">
        <f t="shared" si="5"/>
        <v>104.22099378984527</v>
      </c>
      <c r="P21" s="10">
        <v>24</v>
      </c>
      <c r="Q21" s="8">
        <f t="shared" si="6"/>
        <v>73.58670058590351</v>
      </c>
      <c r="R21" s="8">
        <f t="shared" si="7"/>
        <v>70.46447812123643</v>
      </c>
      <c r="S21" s="11">
        <v>13</v>
      </c>
    </row>
    <row r="22" spans="1:19" s="11" customFormat="1" ht="24.75" customHeight="1">
      <c r="A22" s="7" t="s">
        <v>20</v>
      </c>
      <c r="B22" s="8">
        <v>14791.3</v>
      </c>
      <c r="C22" s="8">
        <v>15191.3</v>
      </c>
      <c r="D22" s="67">
        <v>8415.5</v>
      </c>
      <c r="E22" s="67">
        <v>8815.5</v>
      </c>
      <c r="F22" s="67">
        <v>7942.131541999999</v>
      </c>
      <c r="G22" s="24">
        <v>9537.498119999997</v>
      </c>
      <c r="H22" s="9">
        <f t="shared" si="0"/>
        <v>1595.3665779999974</v>
      </c>
      <c r="I22" s="8">
        <f t="shared" si="1"/>
        <v>120.08738547785687</v>
      </c>
      <c r="J22" s="10">
        <v>39</v>
      </c>
      <c r="K22" s="8">
        <f t="shared" si="2"/>
        <v>1121.9981199999966</v>
      </c>
      <c r="L22" s="8">
        <f t="shared" si="3"/>
        <v>113.33251880458673</v>
      </c>
      <c r="M22" s="10">
        <v>22</v>
      </c>
      <c r="N22" s="8">
        <f t="shared" si="4"/>
        <v>721.9981199999966</v>
      </c>
      <c r="O22" s="8">
        <f t="shared" si="5"/>
        <v>108.190098349498</v>
      </c>
      <c r="P22" s="10">
        <v>16</v>
      </c>
      <c r="Q22" s="8">
        <f t="shared" si="6"/>
        <v>64.48045891841824</v>
      </c>
      <c r="R22" s="8">
        <f t="shared" si="7"/>
        <v>62.78263295438835</v>
      </c>
      <c r="S22" s="11">
        <v>14</v>
      </c>
    </row>
    <row r="23" spans="1:19" s="11" customFormat="1" ht="24.75" customHeight="1">
      <c r="A23" s="7" t="s">
        <v>21</v>
      </c>
      <c r="B23" s="8">
        <v>10840.25</v>
      </c>
      <c r="C23" s="8">
        <v>10840.25</v>
      </c>
      <c r="D23" s="67">
        <v>8385.050000000001</v>
      </c>
      <c r="E23" s="67">
        <v>8385.05</v>
      </c>
      <c r="F23" s="67">
        <v>4180.13682</v>
      </c>
      <c r="G23" s="24">
        <v>5058.162399999999</v>
      </c>
      <c r="H23" s="9">
        <f t="shared" si="0"/>
        <v>878.0255799999995</v>
      </c>
      <c r="I23" s="8">
        <f t="shared" si="1"/>
        <v>121.00470912337265</v>
      </c>
      <c r="J23" s="10">
        <v>37</v>
      </c>
      <c r="K23" s="8">
        <f t="shared" si="2"/>
        <v>-3326.887600000002</v>
      </c>
      <c r="L23" s="8">
        <f t="shared" si="3"/>
        <v>60.32358065843374</v>
      </c>
      <c r="M23" s="10">
        <v>63</v>
      </c>
      <c r="N23" s="8">
        <f t="shared" si="4"/>
        <v>-3326.8876</v>
      </c>
      <c r="O23" s="8">
        <f t="shared" si="5"/>
        <v>60.32358065843376</v>
      </c>
      <c r="P23" s="10">
        <v>63</v>
      </c>
      <c r="Q23" s="8">
        <f t="shared" si="6"/>
        <v>46.66093863148912</v>
      </c>
      <c r="R23" s="8">
        <f t="shared" si="7"/>
        <v>46.66093863148912</v>
      </c>
      <c r="S23" s="11">
        <v>15</v>
      </c>
    </row>
    <row r="24" spans="1:19" s="11" customFormat="1" ht="24.75" customHeight="1">
      <c r="A24" s="7" t="s">
        <v>22</v>
      </c>
      <c r="B24" s="8">
        <v>7970</v>
      </c>
      <c r="C24" s="8">
        <v>8709.4</v>
      </c>
      <c r="D24" s="67">
        <v>5333.2</v>
      </c>
      <c r="E24" s="67">
        <v>6072.6</v>
      </c>
      <c r="F24" s="67">
        <v>4383.42325</v>
      </c>
      <c r="G24" s="24">
        <v>5729.70506</v>
      </c>
      <c r="H24" s="9">
        <f t="shared" si="0"/>
        <v>1346.2818100000004</v>
      </c>
      <c r="I24" s="8">
        <f t="shared" si="1"/>
        <v>130.7130234343672</v>
      </c>
      <c r="J24" s="10">
        <v>14</v>
      </c>
      <c r="K24" s="8">
        <f t="shared" si="2"/>
        <v>396.5050600000004</v>
      </c>
      <c r="L24" s="8">
        <f t="shared" si="3"/>
        <v>107.43465574139354</v>
      </c>
      <c r="M24" s="10">
        <v>32</v>
      </c>
      <c r="N24" s="8">
        <f t="shared" si="4"/>
        <v>-342.89494000000013</v>
      </c>
      <c r="O24" s="8">
        <f t="shared" si="5"/>
        <v>94.35340809537924</v>
      </c>
      <c r="P24" s="10">
        <v>55</v>
      </c>
      <c r="Q24" s="8">
        <f t="shared" si="6"/>
        <v>71.89090414052698</v>
      </c>
      <c r="R24" s="8">
        <f t="shared" si="7"/>
        <v>65.78759799756585</v>
      </c>
      <c r="S24" s="11">
        <v>16</v>
      </c>
    </row>
    <row r="25" spans="1:19" s="11" customFormat="1" ht="24.75" customHeight="1">
      <c r="A25" s="7" t="s">
        <v>23</v>
      </c>
      <c r="B25" s="8">
        <v>13932.5</v>
      </c>
      <c r="C25" s="8">
        <v>13932.5</v>
      </c>
      <c r="D25" s="67">
        <v>9167.06</v>
      </c>
      <c r="E25" s="67">
        <v>9167.06</v>
      </c>
      <c r="F25" s="67">
        <v>8277.203907999998</v>
      </c>
      <c r="G25" s="24">
        <v>10794.610380000002</v>
      </c>
      <c r="H25" s="9">
        <f t="shared" si="0"/>
        <v>2517.406472000004</v>
      </c>
      <c r="I25" s="8">
        <f t="shared" si="1"/>
        <v>130.41373028839976</v>
      </c>
      <c r="J25" s="10">
        <v>15</v>
      </c>
      <c r="K25" s="8">
        <f t="shared" si="2"/>
        <v>1627.5503800000024</v>
      </c>
      <c r="L25" s="8">
        <f t="shared" si="3"/>
        <v>117.7543332322468</v>
      </c>
      <c r="M25" s="10">
        <v>14</v>
      </c>
      <c r="N25" s="8">
        <f t="shared" si="4"/>
        <v>1627.5503800000024</v>
      </c>
      <c r="O25" s="8">
        <f t="shared" si="5"/>
        <v>117.7543332322468</v>
      </c>
      <c r="P25" s="10">
        <v>5</v>
      </c>
      <c r="Q25" s="8">
        <f t="shared" si="6"/>
        <v>77.47791408577069</v>
      </c>
      <c r="R25" s="8">
        <f t="shared" si="7"/>
        <v>77.47791408577069</v>
      </c>
      <c r="S25" s="11">
        <v>17</v>
      </c>
    </row>
    <row r="26" spans="1:19" s="11" customFormat="1" ht="24.75" customHeight="1">
      <c r="A26" s="7" t="s">
        <v>24</v>
      </c>
      <c r="B26" s="8">
        <v>20952</v>
      </c>
      <c r="C26" s="8">
        <v>20952</v>
      </c>
      <c r="D26" s="67">
        <v>14280.3</v>
      </c>
      <c r="E26" s="67">
        <v>14280.3</v>
      </c>
      <c r="F26" s="67">
        <v>11168.886451999999</v>
      </c>
      <c r="G26" s="24">
        <v>13803.759219999998</v>
      </c>
      <c r="H26" s="9">
        <f t="shared" si="0"/>
        <v>2634.8727679999993</v>
      </c>
      <c r="I26" s="8">
        <f t="shared" si="1"/>
        <v>123.59118591923885</v>
      </c>
      <c r="J26" s="10">
        <v>30</v>
      </c>
      <c r="K26" s="8">
        <f t="shared" si="2"/>
        <v>-476.5407800000012</v>
      </c>
      <c r="L26" s="8">
        <f t="shared" si="3"/>
        <v>96.66294979797343</v>
      </c>
      <c r="M26" s="10">
        <v>51</v>
      </c>
      <c r="N26" s="8">
        <f t="shared" si="4"/>
        <v>-476.5407800000012</v>
      </c>
      <c r="O26" s="8">
        <f t="shared" si="5"/>
        <v>96.66294979797343</v>
      </c>
      <c r="P26" s="10">
        <v>51</v>
      </c>
      <c r="Q26" s="8">
        <f t="shared" si="6"/>
        <v>65.88277596410843</v>
      </c>
      <c r="R26" s="8">
        <f t="shared" si="7"/>
        <v>65.88277596410843</v>
      </c>
      <c r="S26" s="11">
        <v>18</v>
      </c>
    </row>
    <row r="27" spans="1:19" s="11" customFormat="1" ht="24.75" customHeight="1">
      <c r="A27" s="7" t="s">
        <v>25</v>
      </c>
      <c r="B27" s="8">
        <v>17924.6</v>
      </c>
      <c r="C27" s="8">
        <v>17924.6</v>
      </c>
      <c r="D27" s="67">
        <v>11812.8</v>
      </c>
      <c r="E27" s="67">
        <v>11812.8</v>
      </c>
      <c r="F27" s="67">
        <v>8394.998192</v>
      </c>
      <c r="G27" s="24">
        <v>10550.466699999999</v>
      </c>
      <c r="H27" s="9">
        <f t="shared" si="0"/>
        <v>2155.468508</v>
      </c>
      <c r="I27" s="8">
        <f t="shared" si="1"/>
        <v>125.67562801924186</v>
      </c>
      <c r="J27" s="10">
        <v>24</v>
      </c>
      <c r="K27" s="8">
        <f t="shared" si="2"/>
        <v>-1262.3333000000002</v>
      </c>
      <c r="L27" s="8">
        <f t="shared" si="3"/>
        <v>89.3138519233374</v>
      </c>
      <c r="M27" s="10">
        <v>61</v>
      </c>
      <c r="N27" s="8">
        <f t="shared" si="4"/>
        <v>-1262.3333000000002</v>
      </c>
      <c r="O27" s="8">
        <f t="shared" si="5"/>
        <v>89.3138519233374</v>
      </c>
      <c r="P27" s="10">
        <v>60</v>
      </c>
      <c r="Q27" s="8">
        <f t="shared" si="6"/>
        <v>58.86026299052698</v>
      </c>
      <c r="R27" s="8">
        <f t="shared" si="7"/>
        <v>58.86026299052698</v>
      </c>
      <c r="S27" s="11">
        <v>19</v>
      </c>
    </row>
    <row r="28" spans="1:19" s="11" customFormat="1" ht="24.75" customHeight="1">
      <c r="A28" s="7" t="s">
        <v>26</v>
      </c>
      <c r="B28" s="8">
        <v>15557</v>
      </c>
      <c r="C28" s="8">
        <v>16462.4</v>
      </c>
      <c r="D28" s="67">
        <v>10022.65</v>
      </c>
      <c r="E28" s="67">
        <v>10928.05</v>
      </c>
      <c r="F28" s="67">
        <v>9467.379388</v>
      </c>
      <c r="G28" s="24">
        <v>10787.132280000002</v>
      </c>
      <c r="H28" s="9">
        <f t="shared" si="0"/>
        <v>1319.7528920000022</v>
      </c>
      <c r="I28" s="8">
        <f t="shared" si="1"/>
        <v>113.94000216863394</v>
      </c>
      <c r="J28" s="10">
        <v>49</v>
      </c>
      <c r="K28" s="8">
        <f t="shared" si="2"/>
        <v>764.482280000002</v>
      </c>
      <c r="L28" s="8">
        <f t="shared" si="3"/>
        <v>107.6275464073873</v>
      </c>
      <c r="M28" s="10">
        <v>31</v>
      </c>
      <c r="N28" s="8">
        <f t="shared" si="4"/>
        <v>-140.91771999999764</v>
      </c>
      <c r="O28" s="8">
        <f t="shared" si="5"/>
        <v>98.71049528506917</v>
      </c>
      <c r="P28" s="10">
        <v>46</v>
      </c>
      <c r="Q28" s="8">
        <f t="shared" si="6"/>
        <v>69.33941171176963</v>
      </c>
      <c r="R28" s="8">
        <f t="shared" si="7"/>
        <v>65.52587885120032</v>
      </c>
      <c r="S28" s="11">
        <v>20</v>
      </c>
    </row>
    <row r="29" spans="1:19" s="11" customFormat="1" ht="24.75" customHeight="1">
      <c r="A29" s="7" t="s">
        <v>27</v>
      </c>
      <c r="B29" s="8">
        <v>11166.5</v>
      </c>
      <c r="C29" s="8">
        <v>11615.5</v>
      </c>
      <c r="D29" s="67">
        <v>7582.25</v>
      </c>
      <c r="E29" s="67">
        <v>8031.25</v>
      </c>
      <c r="F29" s="67">
        <v>5996.274960000002</v>
      </c>
      <c r="G29" s="24">
        <v>8541.64716</v>
      </c>
      <c r="H29" s="9">
        <f t="shared" si="0"/>
        <v>2545.372199999999</v>
      </c>
      <c r="I29" s="8">
        <f t="shared" si="1"/>
        <v>142.4492241763376</v>
      </c>
      <c r="J29" s="10">
        <v>6</v>
      </c>
      <c r="K29" s="8">
        <f t="shared" si="2"/>
        <v>959.3971600000004</v>
      </c>
      <c r="L29" s="8">
        <f t="shared" si="3"/>
        <v>112.65319872069637</v>
      </c>
      <c r="M29" s="10">
        <v>24</v>
      </c>
      <c r="N29" s="8">
        <f t="shared" si="4"/>
        <v>510.39716000000044</v>
      </c>
      <c r="O29" s="8">
        <f t="shared" si="5"/>
        <v>106.35513973540856</v>
      </c>
      <c r="P29" s="10">
        <v>20</v>
      </c>
      <c r="Q29" s="8">
        <f t="shared" si="6"/>
        <v>76.49350432096001</v>
      </c>
      <c r="R29" s="8">
        <f t="shared" si="7"/>
        <v>73.536629159313</v>
      </c>
      <c r="S29" s="11">
        <v>21</v>
      </c>
    </row>
    <row r="30" spans="1:19" s="11" customFormat="1" ht="24.75" customHeight="1">
      <c r="A30" s="7" t="s">
        <v>28</v>
      </c>
      <c r="B30" s="8">
        <v>13340</v>
      </c>
      <c r="C30" s="8">
        <v>13340</v>
      </c>
      <c r="D30" s="67">
        <v>9248.9</v>
      </c>
      <c r="E30" s="67">
        <v>9248.9</v>
      </c>
      <c r="F30" s="67">
        <v>7448.40698</v>
      </c>
      <c r="G30" s="24">
        <v>9425.055320000001</v>
      </c>
      <c r="H30" s="9">
        <f t="shared" si="0"/>
        <v>1976.6483400000016</v>
      </c>
      <c r="I30" s="8">
        <f t="shared" si="1"/>
        <v>126.53786702723917</v>
      </c>
      <c r="J30" s="10">
        <v>22</v>
      </c>
      <c r="K30" s="8">
        <f t="shared" si="2"/>
        <v>176.15532000000167</v>
      </c>
      <c r="L30" s="8">
        <f t="shared" si="3"/>
        <v>101.90460833180164</v>
      </c>
      <c r="M30" s="10">
        <v>41</v>
      </c>
      <c r="N30" s="8">
        <f t="shared" si="4"/>
        <v>176.15532000000167</v>
      </c>
      <c r="O30" s="8">
        <f t="shared" si="5"/>
        <v>101.90460833180164</v>
      </c>
      <c r="P30" s="10">
        <v>34</v>
      </c>
      <c r="Q30" s="8">
        <f t="shared" si="6"/>
        <v>70.65258860569716</v>
      </c>
      <c r="R30" s="8">
        <f t="shared" si="7"/>
        <v>70.65258860569716</v>
      </c>
      <c r="S30" s="11">
        <v>22</v>
      </c>
    </row>
    <row r="31" spans="1:19" s="11" customFormat="1" ht="24.75" customHeight="1">
      <c r="A31" s="7" t="s">
        <v>29</v>
      </c>
      <c r="B31" s="8">
        <v>24682.1</v>
      </c>
      <c r="C31" s="8">
        <v>24827.98</v>
      </c>
      <c r="D31" s="67">
        <v>16321.600000000002</v>
      </c>
      <c r="E31" s="67">
        <v>16467.48</v>
      </c>
      <c r="F31" s="67">
        <v>13096.893927999996</v>
      </c>
      <c r="G31" s="24">
        <v>16569.491579999998</v>
      </c>
      <c r="H31" s="9">
        <f t="shared" si="0"/>
        <v>3472.597652000002</v>
      </c>
      <c r="I31" s="8">
        <f t="shared" si="1"/>
        <v>126.51466577564545</v>
      </c>
      <c r="J31" s="10">
        <v>23</v>
      </c>
      <c r="K31" s="8">
        <f t="shared" si="2"/>
        <v>247.89157999999588</v>
      </c>
      <c r="L31" s="8">
        <f t="shared" si="3"/>
        <v>101.51879460347021</v>
      </c>
      <c r="M31" s="10">
        <v>42</v>
      </c>
      <c r="N31" s="8">
        <f t="shared" si="4"/>
        <v>102.0115799999985</v>
      </c>
      <c r="O31" s="8">
        <f t="shared" si="5"/>
        <v>100.61947292481909</v>
      </c>
      <c r="P31" s="10">
        <v>39</v>
      </c>
      <c r="Q31" s="8">
        <f t="shared" si="6"/>
        <v>67.13161189688073</v>
      </c>
      <c r="R31" s="8">
        <f t="shared" si="7"/>
        <v>66.73717144930839</v>
      </c>
      <c r="S31" s="11">
        <v>23</v>
      </c>
    </row>
    <row r="32" spans="1:19" s="11" customFormat="1" ht="24.75" customHeight="1">
      <c r="A32" s="7" t="s">
        <v>30</v>
      </c>
      <c r="B32" s="8">
        <v>12695.002</v>
      </c>
      <c r="C32" s="8">
        <v>12873.286</v>
      </c>
      <c r="D32" s="67">
        <v>8464.157000000001</v>
      </c>
      <c r="E32" s="67">
        <v>8642.441</v>
      </c>
      <c r="F32" s="67">
        <v>6074.350444</v>
      </c>
      <c r="G32" s="24">
        <v>7693.78393</v>
      </c>
      <c r="H32" s="9">
        <f t="shared" si="0"/>
        <v>1619.433486</v>
      </c>
      <c r="I32" s="8">
        <f t="shared" si="1"/>
        <v>126.6601919156576</v>
      </c>
      <c r="J32" s="10">
        <v>19</v>
      </c>
      <c r="K32" s="8">
        <f t="shared" si="2"/>
        <v>-770.3730700000015</v>
      </c>
      <c r="L32" s="8">
        <f t="shared" si="3"/>
        <v>90.898407602789</v>
      </c>
      <c r="M32" s="10">
        <v>58</v>
      </c>
      <c r="N32" s="8">
        <f t="shared" si="4"/>
        <v>-948.6570700000011</v>
      </c>
      <c r="O32" s="8">
        <f t="shared" si="5"/>
        <v>89.02327398011741</v>
      </c>
      <c r="P32" s="10">
        <v>61</v>
      </c>
      <c r="Q32" s="8">
        <f t="shared" si="6"/>
        <v>60.60482645059842</v>
      </c>
      <c r="R32" s="8">
        <f t="shared" si="7"/>
        <v>59.76550144228909</v>
      </c>
      <c r="S32" s="11">
        <v>24</v>
      </c>
    </row>
    <row r="33" spans="1:19" s="11" customFormat="1" ht="24.75" customHeight="1">
      <c r="A33" s="7" t="s">
        <v>31</v>
      </c>
      <c r="B33" s="8">
        <v>12397.5</v>
      </c>
      <c r="C33" s="8">
        <v>12397.5</v>
      </c>
      <c r="D33" s="67">
        <v>8229.65</v>
      </c>
      <c r="E33" s="67">
        <v>8229.65</v>
      </c>
      <c r="F33" s="67">
        <v>6663.05798</v>
      </c>
      <c r="G33" s="24">
        <v>7872.83712</v>
      </c>
      <c r="H33" s="9">
        <f t="shared" si="0"/>
        <v>1209.7791400000006</v>
      </c>
      <c r="I33" s="8">
        <f t="shared" si="1"/>
        <v>118.15651527618856</v>
      </c>
      <c r="J33" s="10">
        <v>43</v>
      </c>
      <c r="K33" s="8">
        <f t="shared" si="2"/>
        <v>-356.8128799999995</v>
      </c>
      <c r="L33" s="8">
        <f t="shared" si="3"/>
        <v>95.66430066892273</v>
      </c>
      <c r="M33" s="10">
        <v>55</v>
      </c>
      <c r="N33" s="8">
        <f t="shared" si="4"/>
        <v>-356.8128799999995</v>
      </c>
      <c r="O33" s="8">
        <f t="shared" si="5"/>
        <v>95.66430066892273</v>
      </c>
      <c r="P33" s="10">
        <v>53</v>
      </c>
      <c r="Q33" s="8">
        <f t="shared" si="6"/>
        <v>63.503425045372055</v>
      </c>
      <c r="R33" s="8">
        <f t="shared" si="7"/>
        <v>63.503425045372055</v>
      </c>
      <c r="S33" s="11">
        <v>25</v>
      </c>
    </row>
    <row r="34" spans="1:19" s="11" customFormat="1" ht="24.75" customHeight="1">
      <c r="A34" s="7" t="s">
        <v>32</v>
      </c>
      <c r="B34" s="8">
        <v>40845</v>
      </c>
      <c r="C34" s="8">
        <v>41725</v>
      </c>
      <c r="D34" s="67">
        <v>25466.300000000003</v>
      </c>
      <c r="E34" s="67">
        <v>25786.3</v>
      </c>
      <c r="F34" s="67">
        <v>22597.600211999998</v>
      </c>
      <c r="G34" s="24">
        <v>26215.648689999998</v>
      </c>
      <c r="H34" s="9">
        <f t="shared" si="0"/>
        <v>3618.0484780000006</v>
      </c>
      <c r="I34" s="8">
        <f t="shared" si="1"/>
        <v>116.01076416989937</v>
      </c>
      <c r="J34" s="10">
        <v>47</v>
      </c>
      <c r="K34" s="8">
        <f t="shared" si="2"/>
        <v>749.3486899999953</v>
      </c>
      <c r="L34" s="8">
        <f t="shared" si="3"/>
        <v>102.94251104400716</v>
      </c>
      <c r="M34" s="10">
        <v>38</v>
      </c>
      <c r="N34" s="8">
        <f t="shared" si="4"/>
        <v>429.3486899999989</v>
      </c>
      <c r="O34" s="8">
        <f t="shared" si="5"/>
        <v>101.66502635120199</v>
      </c>
      <c r="P34" s="10">
        <v>35</v>
      </c>
      <c r="Q34" s="8">
        <f t="shared" si="6"/>
        <v>64.18325055698372</v>
      </c>
      <c r="R34" s="8">
        <f t="shared" si="7"/>
        <v>62.82959542240862</v>
      </c>
      <c r="S34" s="11">
        <v>26</v>
      </c>
    </row>
    <row r="35" spans="1:19" s="11" customFormat="1" ht="24.75" customHeight="1">
      <c r="A35" s="7" t="s">
        <v>33</v>
      </c>
      <c r="B35" s="8">
        <v>118832.7</v>
      </c>
      <c r="C35" s="8">
        <v>122230.5</v>
      </c>
      <c r="D35" s="67">
        <v>79412.4</v>
      </c>
      <c r="E35" s="67">
        <v>82810.2</v>
      </c>
      <c r="F35" s="67">
        <v>74795.11094799999</v>
      </c>
      <c r="G35" s="24">
        <v>94661.22053999997</v>
      </c>
      <c r="H35" s="9">
        <f t="shared" si="0"/>
        <v>19866.10959199998</v>
      </c>
      <c r="I35" s="8">
        <f t="shared" si="1"/>
        <v>126.56070609456218</v>
      </c>
      <c r="J35" s="10">
        <v>21</v>
      </c>
      <c r="K35" s="8">
        <f t="shared" si="2"/>
        <v>15248.820539999972</v>
      </c>
      <c r="L35" s="8">
        <f t="shared" si="3"/>
        <v>119.20206484125902</v>
      </c>
      <c r="M35" s="10">
        <v>10</v>
      </c>
      <c r="N35" s="8">
        <f t="shared" si="4"/>
        <v>11851.020539999969</v>
      </c>
      <c r="O35" s="8">
        <f t="shared" si="5"/>
        <v>114.31106378199783</v>
      </c>
      <c r="P35" s="10">
        <v>8</v>
      </c>
      <c r="Q35" s="8">
        <f t="shared" si="6"/>
        <v>79.65923566493058</v>
      </c>
      <c r="R35" s="8">
        <f t="shared" si="7"/>
        <v>77.44484440462894</v>
      </c>
      <c r="S35" s="11">
        <v>27</v>
      </c>
    </row>
    <row r="36" spans="1:19" s="11" customFormat="1" ht="24.75" customHeight="1">
      <c r="A36" s="7" t="s">
        <v>34</v>
      </c>
      <c r="B36" s="8">
        <v>51466.6</v>
      </c>
      <c r="C36" s="8">
        <v>51466.6</v>
      </c>
      <c r="D36" s="67">
        <v>33381.113999999994</v>
      </c>
      <c r="E36" s="67">
        <v>33381.114</v>
      </c>
      <c r="F36" s="67">
        <v>25154.262954000005</v>
      </c>
      <c r="G36" s="24">
        <v>32651.777579999998</v>
      </c>
      <c r="H36" s="9">
        <f t="shared" si="0"/>
        <v>7497.514625999993</v>
      </c>
      <c r="I36" s="8">
        <f t="shared" si="1"/>
        <v>129.80613918090472</v>
      </c>
      <c r="J36" s="10">
        <v>16</v>
      </c>
      <c r="K36" s="8">
        <f t="shared" si="2"/>
        <v>-729.336419999996</v>
      </c>
      <c r="L36" s="8">
        <f t="shared" si="3"/>
        <v>97.81512258698139</v>
      </c>
      <c r="M36" s="10">
        <v>47</v>
      </c>
      <c r="N36" s="8">
        <f t="shared" si="4"/>
        <v>-729.3364200000033</v>
      </c>
      <c r="O36" s="8">
        <f t="shared" si="5"/>
        <v>97.81512258698136</v>
      </c>
      <c r="P36" s="10">
        <v>48</v>
      </c>
      <c r="Q36" s="8">
        <f t="shared" si="6"/>
        <v>63.442655197739896</v>
      </c>
      <c r="R36" s="8">
        <f t="shared" si="7"/>
        <v>63.442655197739896</v>
      </c>
      <c r="S36" s="11">
        <v>28</v>
      </c>
    </row>
    <row r="37" spans="1:19" s="11" customFormat="1" ht="24.75" customHeight="1">
      <c r="A37" s="7" t="s">
        <v>35</v>
      </c>
      <c r="B37" s="8">
        <v>17591.7</v>
      </c>
      <c r="C37" s="8">
        <v>17591.7</v>
      </c>
      <c r="D37" s="67">
        <v>11437.8</v>
      </c>
      <c r="E37" s="67">
        <v>11437.8</v>
      </c>
      <c r="F37" s="67">
        <v>11090.003242</v>
      </c>
      <c r="G37" s="24">
        <v>11303.317869999997</v>
      </c>
      <c r="H37" s="9">
        <f t="shared" si="0"/>
        <v>213.31462799999645</v>
      </c>
      <c r="I37" s="8">
        <f t="shared" si="1"/>
        <v>101.92348571362118</v>
      </c>
      <c r="J37" s="10">
        <v>60</v>
      </c>
      <c r="K37" s="8">
        <f t="shared" si="2"/>
        <v>-134.48213000000214</v>
      </c>
      <c r="L37" s="8">
        <f t="shared" si="3"/>
        <v>98.82423079613211</v>
      </c>
      <c r="M37" s="10">
        <v>45</v>
      </c>
      <c r="N37" s="8">
        <f t="shared" si="4"/>
        <v>-134.48213000000214</v>
      </c>
      <c r="O37" s="8">
        <f t="shared" si="5"/>
        <v>98.82423079613211</v>
      </c>
      <c r="P37" s="10">
        <v>45</v>
      </c>
      <c r="Q37" s="8">
        <f t="shared" si="6"/>
        <v>64.25369844870022</v>
      </c>
      <c r="R37" s="8">
        <f t="shared" si="7"/>
        <v>64.25369844870022</v>
      </c>
      <c r="S37" s="11">
        <v>29</v>
      </c>
    </row>
    <row r="38" spans="1:19" s="11" customFormat="1" ht="24.75" customHeight="1">
      <c r="A38" s="7" t="s">
        <v>36</v>
      </c>
      <c r="B38" s="8">
        <v>41023.659</v>
      </c>
      <c r="C38" s="8">
        <v>41773.659</v>
      </c>
      <c r="D38" s="67">
        <v>27026.884000000002</v>
      </c>
      <c r="E38" s="67">
        <v>27776.884</v>
      </c>
      <c r="F38" s="67">
        <v>25226.705705999993</v>
      </c>
      <c r="G38" s="24">
        <v>32046.694159999995</v>
      </c>
      <c r="H38" s="9">
        <f t="shared" si="0"/>
        <v>6819.988454000002</v>
      </c>
      <c r="I38" s="8">
        <f t="shared" si="1"/>
        <v>127.03479611441266</v>
      </c>
      <c r="J38" s="10">
        <v>17</v>
      </c>
      <c r="K38" s="8">
        <f t="shared" si="2"/>
        <v>5019.810159999994</v>
      </c>
      <c r="L38" s="8">
        <f t="shared" si="3"/>
        <v>118.57339588241098</v>
      </c>
      <c r="M38" s="10">
        <v>11</v>
      </c>
      <c r="N38" s="8">
        <f t="shared" si="4"/>
        <v>4269.810159999997</v>
      </c>
      <c r="O38" s="8">
        <f t="shared" si="5"/>
        <v>115.3718111793965</v>
      </c>
      <c r="P38" s="10">
        <v>7</v>
      </c>
      <c r="Q38" s="8">
        <f t="shared" si="6"/>
        <v>78.11759102229277</v>
      </c>
      <c r="R38" s="8">
        <f t="shared" si="7"/>
        <v>76.71507578495816</v>
      </c>
      <c r="S38" s="11">
        <v>30</v>
      </c>
    </row>
    <row r="39" spans="1:19" s="11" customFormat="1" ht="24.75" customHeight="1">
      <c r="A39" s="7" t="s">
        <v>37</v>
      </c>
      <c r="B39" s="8">
        <v>13938.071</v>
      </c>
      <c r="C39" s="8">
        <v>13938.071</v>
      </c>
      <c r="D39" s="67">
        <v>8772.52</v>
      </c>
      <c r="E39" s="67">
        <v>8772.52</v>
      </c>
      <c r="F39" s="67">
        <v>6741.022172000001</v>
      </c>
      <c r="G39" s="24">
        <v>8456.934479999998</v>
      </c>
      <c r="H39" s="9">
        <f t="shared" si="0"/>
        <v>1715.9123079999972</v>
      </c>
      <c r="I39" s="8">
        <f t="shared" si="1"/>
        <v>125.45477917469749</v>
      </c>
      <c r="J39" s="10">
        <v>25</v>
      </c>
      <c r="K39" s="8">
        <f t="shared" si="2"/>
        <v>-315.58552000000236</v>
      </c>
      <c r="L39" s="8">
        <f t="shared" si="3"/>
        <v>96.402567107285</v>
      </c>
      <c r="M39" s="10">
        <v>53</v>
      </c>
      <c r="N39" s="8">
        <f t="shared" si="4"/>
        <v>-315.58552000000236</v>
      </c>
      <c r="O39" s="8">
        <f t="shared" si="5"/>
        <v>96.402567107285</v>
      </c>
      <c r="P39" s="10">
        <v>52</v>
      </c>
      <c r="Q39" s="8">
        <f t="shared" si="6"/>
        <v>60.67507103386113</v>
      </c>
      <c r="R39" s="8">
        <f t="shared" si="7"/>
        <v>60.67507103386113</v>
      </c>
      <c r="S39" s="11">
        <v>31</v>
      </c>
    </row>
    <row r="40" spans="1:19" s="11" customFormat="1" ht="24.75" customHeight="1">
      <c r="A40" s="7" t="s">
        <v>38</v>
      </c>
      <c r="B40" s="8">
        <v>15715</v>
      </c>
      <c r="C40" s="8">
        <v>15715</v>
      </c>
      <c r="D40" s="67">
        <v>10476.400000000001</v>
      </c>
      <c r="E40" s="67">
        <v>10476.4</v>
      </c>
      <c r="F40" s="67">
        <v>9355.49415</v>
      </c>
      <c r="G40" s="24">
        <v>10702.022899999998</v>
      </c>
      <c r="H40" s="9">
        <f t="shared" si="0"/>
        <v>1346.5287499999977</v>
      </c>
      <c r="I40" s="8">
        <f t="shared" si="1"/>
        <v>114.39291958725661</v>
      </c>
      <c r="J40" s="10">
        <v>48</v>
      </c>
      <c r="K40" s="8">
        <f t="shared" si="2"/>
        <v>225.62289999999666</v>
      </c>
      <c r="L40" s="8">
        <f t="shared" si="3"/>
        <v>102.15363006376232</v>
      </c>
      <c r="M40" s="10">
        <v>40</v>
      </c>
      <c r="N40" s="8">
        <f t="shared" si="4"/>
        <v>225.62289999999848</v>
      </c>
      <c r="O40" s="8">
        <f t="shared" si="5"/>
        <v>102.15363006376235</v>
      </c>
      <c r="P40" s="10">
        <v>31</v>
      </c>
      <c r="Q40" s="8">
        <f t="shared" si="6"/>
        <v>68.10068660515431</v>
      </c>
      <c r="R40" s="8">
        <f t="shared" si="7"/>
        <v>68.10068660515431</v>
      </c>
      <c r="S40" s="11">
        <v>32</v>
      </c>
    </row>
    <row r="41" spans="1:19" s="11" customFormat="1" ht="24.75" customHeight="1">
      <c r="A41" s="7" t="s">
        <v>39</v>
      </c>
      <c r="B41" s="8">
        <v>19055.26</v>
      </c>
      <c r="C41" s="8">
        <v>21018.46</v>
      </c>
      <c r="D41" s="67">
        <v>11484</v>
      </c>
      <c r="E41" s="67">
        <v>13447.2</v>
      </c>
      <c r="F41" s="67">
        <v>15675.344340000001</v>
      </c>
      <c r="G41" s="24">
        <v>16290.345079999997</v>
      </c>
      <c r="H41" s="9">
        <f aca="true" t="shared" si="9" ref="H41:H72">G41-F41</f>
        <v>615.0007399999959</v>
      </c>
      <c r="I41" s="8">
        <f aca="true" t="shared" si="10" ref="I41:I72">IF(F41=0,0,G41/F41*100)</f>
        <v>103.92336351062255</v>
      </c>
      <c r="J41" s="10">
        <v>59</v>
      </c>
      <c r="K41" s="8">
        <f aca="true" t="shared" si="11" ref="K41:K72">G41-D41</f>
        <v>4806.345079999997</v>
      </c>
      <c r="L41" s="8">
        <f aca="true" t="shared" si="12" ref="L41:L72">IF(D41=0,0,G41/D41*100)</f>
        <v>141.85253465691395</v>
      </c>
      <c r="M41" s="10">
        <v>3</v>
      </c>
      <c r="N41" s="8">
        <f aca="true" t="shared" si="13" ref="N41:N72">G41-E41</f>
        <v>2843.1450799999966</v>
      </c>
      <c r="O41" s="8">
        <f aca="true" t="shared" si="14" ref="O41:O72">G41/E41*100</f>
        <v>121.14302665238858</v>
      </c>
      <c r="P41" s="10">
        <v>4</v>
      </c>
      <c r="Q41" s="8">
        <f aca="true" t="shared" si="15" ref="Q41:Q72">G41/B41*100</f>
        <v>85.49001734954022</v>
      </c>
      <c r="R41" s="8">
        <f aca="true" t="shared" si="16" ref="R41:R72">G41/C41*100</f>
        <v>77.50494127543121</v>
      </c>
      <c r="S41" s="11">
        <v>33</v>
      </c>
    </row>
    <row r="42" spans="1:19" s="11" customFormat="1" ht="24.75" customHeight="1">
      <c r="A42" s="7" t="s">
        <v>40</v>
      </c>
      <c r="B42" s="8">
        <v>11296.5</v>
      </c>
      <c r="C42" s="8">
        <v>12076.371</v>
      </c>
      <c r="D42" s="67">
        <v>7372.300000000001</v>
      </c>
      <c r="E42" s="67">
        <v>8152.171</v>
      </c>
      <c r="F42" s="67">
        <v>7304.44811</v>
      </c>
      <c r="G42" s="24">
        <v>9011.078109999999</v>
      </c>
      <c r="H42" s="9">
        <f t="shared" si="9"/>
        <v>1706.6299999999983</v>
      </c>
      <c r="I42" s="8">
        <f t="shared" si="10"/>
        <v>123.3642566050072</v>
      </c>
      <c r="J42" s="10">
        <v>32</v>
      </c>
      <c r="K42" s="8">
        <f t="shared" si="11"/>
        <v>1638.7781099999975</v>
      </c>
      <c r="L42" s="8">
        <f t="shared" si="12"/>
        <v>122.22885815824094</v>
      </c>
      <c r="M42" s="10">
        <v>9</v>
      </c>
      <c r="N42" s="8">
        <f t="shared" si="13"/>
        <v>858.9071099999983</v>
      </c>
      <c r="O42" s="8">
        <f t="shared" si="14"/>
        <v>110.53593098083931</v>
      </c>
      <c r="P42" s="10">
        <v>13</v>
      </c>
      <c r="Q42" s="8">
        <f t="shared" si="15"/>
        <v>79.76876120922408</v>
      </c>
      <c r="R42" s="8">
        <f t="shared" si="16"/>
        <v>74.61743358166125</v>
      </c>
      <c r="S42" s="11">
        <v>34</v>
      </c>
    </row>
    <row r="43" spans="1:19" s="11" customFormat="1" ht="24.75" customHeight="1">
      <c r="A43" s="7" t="s">
        <v>41</v>
      </c>
      <c r="B43" s="8">
        <v>71228.5</v>
      </c>
      <c r="C43" s="8">
        <v>72781.147</v>
      </c>
      <c r="D43" s="67">
        <v>45121.90000000001</v>
      </c>
      <c r="E43" s="67">
        <v>51349.547</v>
      </c>
      <c r="F43" s="67">
        <v>42880.732326</v>
      </c>
      <c r="G43" s="24">
        <v>52793.98754000001</v>
      </c>
      <c r="H43" s="9">
        <f t="shared" si="9"/>
        <v>9913.255214000012</v>
      </c>
      <c r="I43" s="8">
        <f t="shared" si="10"/>
        <v>123.11820408904089</v>
      </c>
      <c r="J43" s="10">
        <v>33</v>
      </c>
      <c r="K43" s="8">
        <f t="shared" si="11"/>
        <v>7672.08754</v>
      </c>
      <c r="L43" s="8">
        <f t="shared" si="12"/>
        <v>117.00302411910846</v>
      </c>
      <c r="M43" s="10">
        <v>15</v>
      </c>
      <c r="N43" s="8">
        <f t="shared" si="13"/>
        <v>1444.4405400000105</v>
      </c>
      <c r="O43" s="8">
        <f t="shared" si="14"/>
        <v>102.81295673358133</v>
      </c>
      <c r="P43" s="10">
        <v>30</v>
      </c>
      <c r="Q43" s="8">
        <f t="shared" si="15"/>
        <v>74.11919040833375</v>
      </c>
      <c r="R43" s="8">
        <f t="shared" si="16"/>
        <v>72.53799880345389</v>
      </c>
      <c r="S43" s="11">
        <v>35</v>
      </c>
    </row>
    <row r="44" spans="1:19" s="11" customFormat="1" ht="24.75" customHeight="1">
      <c r="A44" s="7" t="s">
        <v>42</v>
      </c>
      <c r="B44" s="8">
        <v>12610</v>
      </c>
      <c r="C44" s="8">
        <v>14696.7</v>
      </c>
      <c r="D44" s="67">
        <v>6395.1</v>
      </c>
      <c r="E44" s="67">
        <v>8481.8</v>
      </c>
      <c r="F44" s="67">
        <v>7042.027448000001</v>
      </c>
      <c r="G44" s="24">
        <v>8745.006739999999</v>
      </c>
      <c r="H44" s="9">
        <f t="shared" si="9"/>
        <v>1702.9792919999982</v>
      </c>
      <c r="I44" s="8">
        <f t="shared" si="10"/>
        <v>124.18308228099366</v>
      </c>
      <c r="J44" s="10">
        <v>28</v>
      </c>
      <c r="K44" s="8">
        <f t="shared" si="11"/>
        <v>2349.9067399999985</v>
      </c>
      <c r="L44" s="8">
        <f t="shared" si="12"/>
        <v>136.74542602930367</v>
      </c>
      <c r="M44" s="10">
        <v>4</v>
      </c>
      <c r="N44" s="8">
        <f t="shared" si="13"/>
        <v>263.2067399999996</v>
      </c>
      <c r="O44" s="8">
        <f t="shared" si="14"/>
        <v>103.10319436911976</v>
      </c>
      <c r="P44" s="10">
        <v>27</v>
      </c>
      <c r="Q44" s="8">
        <f t="shared" si="15"/>
        <v>69.34977589214908</v>
      </c>
      <c r="R44" s="8">
        <f t="shared" si="16"/>
        <v>59.503199629848865</v>
      </c>
      <c r="S44" s="11">
        <v>36</v>
      </c>
    </row>
    <row r="45" spans="1:19" s="11" customFormat="1" ht="24.75" customHeight="1">
      <c r="A45" s="7" t="s">
        <v>43</v>
      </c>
      <c r="B45" s="8">
        <v>16293.3</v>
      </c>
      <c r="C45" s="8">
        <v>16093.3</v>
      </c>
      <c r="D45" s="67">
        <v>10824.4</v>
      </c>
      <c r="E45" s="67">
        <v>10704.4</v>
      </c>
      <c r="F45" s="67">
        <v>8454.605534000002</v>
      </c>
      <c r="G45" s="24">
        <v>11755.204159999998</v>
      </c>
      <c r="H45" s="9">
        <f t="shared" si="9"/>
        <v>3300.5986259999954</v>
      </c>
      <c r="I45" s="8">
        <f t="shared" si="10"/>
        <v>139.03906116881163</v>
      </c>
      <c r="J45" s="10">
        <v>8</v>
      </c>
      <c r="K45" s="8">
        <f t="shared" si="11"/>
        <v>930.8041599999979</v>
      </c>
      <c r="L45" s="8">
        <f t="shared" si="12"/>
        <v>108.59912937437639</v>
      </c>
      <c r="M45" s="10">
        <v>30</v>
      </c>
      <c r="N45" s="8">
        <f t="shared" si="13"/>
        <v>1050.8041599999979</v>
      </c>
      <c r="O45" s="8">
        <f t="shared" si="14"/>
        <v>109.81656290871042</v>
      </c>
      <c r="P45" s="10">
        <v>14</v>
      </c>
      <c r="Q45" s="8">
        <f t="shared" si="15"/>
        <v>72.14747264212896</v>
      </c>
      <c r="R45" s="8">
        <f t="shared" si="16"/>
        <v>73.0440876638104</v>
      </c>
      <c r="S45" s="11">
        <v>37</v>
      </c>
    </row>
    <row r="46" spans="1:19" s="11" customFormat="1" ht="24.75" customHeight="1">
      <c r="A46" s="7" t="s">
        <v>44</v>
      </c>
      <c r="B46" s="8">
        <v>475000</v>
      </c>
      <c r="C46" s="8">
        <v>475000</v>
      </c>
      <c r="D46" s="67">
        <v>312752.513</v>
      </c>
      <c r="E46" s="67">
        <v>313916.813</v>
      </c>
      <c r="F46" s="67">
        <v>251876.39414399993</v>
      </c>
      <c r="G46" s="24">
        <v>304904.6409200001</v>
      </c>
      <c r="H46" s="9">
        <f t="shared" si="9"/>
        <v>53028.24677600016</v>
      </c>
      <c r="I46" s="8">
        <f t="shared" si="10"/>
        <v>121.05328169248106</v>
      </c>
      <c r="J46" s="10">
        <v>36</v>
      </c>
      <c r="K46" s="8">
        <f t="shared" si="11"/>
        <v>-7847.872079999885</v>
      </c>
      <c r="L46" s="8">
        <f t="shared" si="12"/>
        <v>97.49070854628117</v>
      </c>
      <c r="M46" s="10">
        <v>48</v>
      </c>
      <c r="N46" s="8">
        <f t="shared" si="13"/>
        <v>-9012.172079999931</v>
      </c>
      <c r="O46" s="8">
        <f t="shared" si="14"/>
        <v>97.12912093051864</v>
      </c>
      <c r="P46" s="10">
        <v>50</v>
      </c>
      <c r="Q46" s="8">
        <f t="shared" si="15"/>
        <v>64.19045072000002</v>
      </c>
      <c r="R46" s="8">
        <f t="shared" si="16"/>
        <v>64.19045072000002</v>
      </c>
      <c r="S46" s="11">
        <v>38</v>
      </c>
    </row>
    <row r="47" spans="1:19" s="11" customFormat="1" ht="24.75" customHeight="1">
      <c r="A47" s="7" t="s">
        <v>45</v>
      </c>
      <c r="B47" s="8">
        <v>564723.632</v>
      </c>
      <c r="C47" s="8">
        <v>554861.595</v>
      </c>
      <c r="D47" s="67">
        <v>375326.592</v>
      </c>
      <c r="E47" s="67">
        <v>365464.293</v>
      </c>
      <c r="F47" s="67">
        <v>305117.35975600005</v>
      </c>
      <c r="G47" s="24">
        <v>367386.67964</v>
      </c>
      <c r="H47" s="9">
        <f t="shared" si="9"/>
        <v>62269.31988399994</v>
      </c>
      <c r="I47" s="8">
        <f t="shared" si="10"/>
        <v>120.40831761712812</v>
      </c>
      <c r="J47" s="10">
        <v>38</v>
      </c>
      <c r="K47" s="8">
        <f t="shared" si="11"/>
        <v>-7939.912360000017</v>
      </c>
      <c r="L47" s="8">
        <f t="shared" si="12"/>
        <v>97.88453242343137</v>
      </c>
      <c r="M47" s="10">
        <v>46</v>
      </c>
      <c r="N47" s="8">
        <f t="shared" si="13"/>
        <v>1922.3866399999824</v>
      </c>
      <c r="O47" s="8">
        <f t="shared" si="14"/>
        <v>100.52601216502428</v>
      </c>
      <c r="P47" s="10">
        <v>40</v>
      </c>
      <c r="Q47" s="8">
        <f t="shared" si="15"/>
        <v>65.05601303400032</v>
      </c>
      <c r="R47" s="8">
        <f t="shared" si="16"/>
        <v>66.21231005184275</v>
      </c>
      <c r="S47" s="11">
        <v>39</v>
      </c>
    </row>
    <row r="48" spans="1:19" s="11" customFormat="1" ht="24.75" customHeight="1">
      <c r="A48" s="7" t="s">
        <v>46</v>
      </c>
      <c r="B48" s="8">
        <v>369326.4</v>
      </c>
      <c r="C48" s="8">
        <v>369326.4</v>
      </c>
      <c r="D48" s="67">
        <v>239971.57</v>
      </c>
      <c r="E48" s="67">
        <v>239971.57</v>
      </c>
      <c r="F48" s="67">
        <v>193455.886394</v>
      </c>
      <c r="G48" s="24">
        <v>219692.33739999987</v>
      </c>
      <c r="H48" s="9">
        <f t="shared" si="9"/>
        <v>26236.451005999872</v>
      </c>
      <c r="I48" s="8">
        <f t="shared" si="10"/>
        <v>113.56198123254086</v>
      </c>
      <c r="J48" s="10">
        <v>50</v>
      </c>
      <c r="K48" s="8">
        <f t="shared" si="11"/>
        <v>-20279.232600000134</v>
      </c>
      <c r="L48" s="8">
        <f t="shared" si="12"/>
        <v>91.54931869637718</v>
      </c>
      <c r="M48" s="10">
        <v>57</v>
      </c>
      <c r="N48" s="8">
        <f t="shared" si="13"/>
        <v>-20279.232600000134</v>
      </c>
      <c r="O48" s="8">
        <f t="shared" si="14"/>
        <v>91.54931869637718</v>
      </c>
      <c r="P48" s="10">
        <v>57</v>
      </c>
      <c r="Q48" s="8">
        <f t="shared" si="15"/>
        <v>59.484601534035974</v>
      </c>
      <c r="R48" s="8">
        <f t="shared" si="16"/>
        <v>59.484601534035974</v>
      </c>
      <c r="S48" s="11">
        <v>40</v>
      </c>
    </row>
    <row r="49" spans="1:19" s="11" customFormat="1" ht="24.75" customHeight="1">
      <c r="A49" s="7" t="s">
        <v>47</v>
      </c>
      <c r="B49" s="8">
        <v>2290273.1</v>
      </c>
      <c r="C49" s="8">
        <v>2417575.374</v>
      </c>
      <c r="D49" s="67">
        <v>1445513.5</v>
      </c>
      <c r="E49" s="67">
        <v>1434513.5</v>
      </c>
      <c r="F49" s="67">
        <v>1229867.7066940002</v>
      </c>
      <c r="G49" s="24">
        <v>1512635.18403</v>
      </c>
      <c r="H49" s="9">
        <f t="shared" si="9"/>
        <v>282767.4773359997</v>
      </c>
      <c r="I49" s="8">
        <f t="shared" si="10"/>
        <v>122.99169868408897</v>
      </c>
      <c r="J49" s="10">
        <v>34</v>
      </c>
      <c r="K49" s="8">
        <f t="shared" si="11"/>
        <v>67121.68402999989</v>
      </c>
      <c r="L49" s="8">
        <f t="shared" si="12"/>
        <v>104.64344912932324</v>
      </c>
      <c r="M49" s="10">
        <v>34</v>
      </c>
      <c r="N49" s="8">
        <f t="shared" si="13"/>
        <v>78121.68402999989</v>
      </c>
      <c r="O49" s="8">
        <f t="shared" si="14"/>
        <v>105.44586607445659</v>
      </c>
      <c r="P49" s="10">
        <v>22</v>
      </c>
      <c r="Q49" s="8">
        <f t="shared" si="15"/>
        <v>66.04606166967598</v>
      </c>
      <c r="R49" s="8">
        <f t="shared" si="16"/>
        <v>62.56827399458776</v>
      </c>
      <c r="S49" s="11">
        <v>41</v>
      </c>
    </row>
    <row r="50" spans="1:19" s="11" customFormat="1" ht="24.75" customHeight="1">
      <c r="A50" s="7" t="s">
        <v>48</v>
      </c>
      <c r="B50" s="8">
        <v>10368.5</v>
      </c>
      <c r="C50" s="8">
        <v>10810</v>
      </c>
      <c r="D50" s="67">
        <v>6478.749999999999</v>
      </c>
      <c r="E50" s="67">
        <v>6773.95</v>
      </c>
      <c r="F50" s="67">
        <v>5989.968468</v>
      </c>
      <c r="G50" s="24">
        <v>7179.91105</v>
      </c>
      <c r="H50" s="9">
        <f t="shared" si="9"/>
        <v>1189.9425819999997</v>
      </c>
      <c r="I50" s="8">
        <f t="shared" si="10"/>
        <v>119.86559008377068</v>
      </c>
      <c r="J50" s="10">
        <v>41</v>
      </c>
      <c r="K50" s="8">
        <f t="shared" si="11"/>
        <v>701.1610500000006</v>
      </c>
      <c r="L50" s="8">
        <f t="shared" si="12"/>
        <v>110.82247424271658</v>
      </c>
      <c r="M50" s="10">
        <v>27</v>
      </c>
      <c r="N50" s="8">
        <f t="shared" si="13"/>
        <v>405.9610499999999</v>
      </c>
      <c r="O50" s="8">
        <f t="shared" si="14"/>
        <v>105.99297381882063</v>
      </c>
      <c r="P50" s="10">
        <v>21</v>
      </c>
      <c r="Q50" s="8">
        <f t="shared" si="15"/>
        <v>69.24734580701161</v>
      </c>
      <c r="R50" s="8">
        <f t="shared" si="16"/>
        <v>66.4191586493987</v>
      </c>
      <c r="S50" s="11">
        <v>42</v>
      </c>
    </row>
    <row r="51" spans="1:19" s="11" customFormat="1" ht="24.75" customHeight="1">
      <c r="A51" s="7" t="s">
        <v>49</v>
      </c>
      <c r="B51" s="8">
        <v>20928.1</v>
      </c>
      <c r="C51" s="8">
        <v>20928.1</v>
      </c>
      <c r="D51" s="67">
        <v>12672.956999999999</v>
      </c>
      <c r="E51" s="67">
        <v>12672.957</v>
      </c>
      <c r="F51" s="67">
        <v>13140.686994720001</v>
      </c>
      <c r="G51" s="24">
        <v>15632.91609</v>
      </c>
      <c r="H51" s="9">
        <f t="shared" si="9"/>
        <v>2492.2290952799995</v>
      </c>
      <c r="I51" s="8">
        <f t="shared" si="10"/>
        <v>118.96574430455114</v>
      </c>
      <c r="J51" s="10">
        <v>42</v>
      </c>
      <c r="K51" s="8">
        <f t="shared" si="11"/>
        <v>2959.959090000002</v>
      </c>
      <c r="L51" s="8">
        <f t="shared" si="12"/>
        <v>123.35649911855617</v>
      </c>
      <c r="M51" s="10">
        <v>8</v>
      </c>
      <c r="N51" s="8">
        <f t="shared" si="13"/>
        <v>2959.9590900000003</v>
      </c>
      <c r="O51" s="8">
        <f t="shared" si="14"/>
        <v>123.35649911855614</v>
      </c>
      <c r="P51" s="10">
        <v>2</v>
      </c>
      <c r="Q51" s="8">
        <f t="shared" si="15"/>
        <v>74.69821001428701</v>
      </c>
      <c r="R51" s="8">
        <f t="shared" si="16"/>
        <v>74.69821001428701</v>
      </c>
      <c r="S51" s="11">
        <v>43</v>
      </c>
    </row>
    <row r="52" spans="1:19" s="11" customFormat="1" ht="24.75" customHeight="1">
      <c r="A52" s="7" t="s">
        <v>50</v>
      </c>
      <c r="B52" s="8">
        <v>17266.9</v>
      </c>
      <c r="C52" s="8">
        <v>17266.9</v>
      </c>
      <c r="D52" s="67">
        <v>11920.6</v>
      </c>
      <c r="E52" s="67">
        <v>11920.6</v>
      </c>
      <c r="F52" s="67">
        <v>10728.011784000002</v>
      </c>
      <c r="G52" s="24">
        <v>11914.816539999998</v>
      </c>
      <c r="H52" s="9">
        <f t="shared" si="9"/>
        <v>1186.804755999996</v>
      </c>
      <c r="I52" s="8">
        <f t="shared" si="10"/>
        <v>111.06267200200155</v>
      </c>
      <c r="J52" s="10">
        <v>54</v>
      </c>
      <c r="K52" s="8">
        <f t="shared" si="11"/>
        <v>-5.783460000002378</v>
      </c>
      <c r="L52" s="8">
        <f t="shared" si="12"/>
        <v>99.95148348237502</v>
      </c>
      <c r="M52" s="10">
        <v>43</v>
      </c>
      <c r="N52" s="8">
        <f t="shared" si="13"/>
        <v>-5.783460000002378</v>
      </c>
      <c r="O52" s="8">
        <f t="shared" si="14"/>
        <v>99.95148348237502</v>
      </c>
      <c r="P52" s="10">
        <v>43</v>
      </c>
      <c r="Q52" s="8">
        <f t="shared" si="15"/>
        <v>69.00379651240233</v>
      </c>
      <c r="R52" s="8">
        <f t="shared" si="16"/>
        <v>69.00379651240233</v>
      </c>
      <c r="S52" s="11">
        <v>44</v>
      </c>
    </row>
    <row r="53" spans="1:19" s="11" customFormat="1" ht="24.75" customHeight="1">
      <c r="A53" s="7" t="s">
        <v>51</v>
      </c>
      <c r="B53" s="8">
        <v>47070.34</v>
      </c>
      <c r="C53" s="8">
        <v>60771.94</v>
      </c>
      <c r="D53" s="67">
        <v>34579.49800000001</v>
      </c>
      <c r="E53" s="67">
        <v>46732.798</v>
      </c>
      <c r="F53" s="67">
        <v>36002.373254000006</v>
      </c>
      <c r="G53" s="24">
        <v>52313.22843</v>
      </c>
      <c r="H53" s="9">
        <f t="shared" si="9"/>
        <v>16310.855175999997</v>
      </c>
      <c r="I53" s="8">
        <f t="shared" si="10"/>
        <v>145.30494437387625</v>
      </c>
      <c r="J53" s="10">
        <v>5</v>
      </c>
      <c r="K53" s="8">
        <f t="shared" si="11"/>
        <v>17733.730429999996</v>
      </c>
      <c r="L53" s="8">
        <f t="shared" si="12"/>
        <v>151.28394411625058</v>
      </c>
      <c r="M53" s="10">
        <v>1</v>
      </c>
      <c r="N53" s="8">
        <f t="shared" si="13"/>
        <v>5580.43043</v>
      </c>
      <c r="O53" s="8">
        <f t="shared" si="14"/>
        <v>111.94114341281256</v>
      </c>
      <c r="P53" s="10">
        <v>11</v>
      </c>
      <c r="Q53" s="8">
        <f t="shared" si="15"/>
        <v>111.1384120658572</v>
      </c>
      <c r="R53" s="8">
        <f t="shared" si="16"/>
        <v>86.08122174477234</v>
      </c>
      <c r="S53" s="11">
        <v>45</v>
      </c>
    </row>
    <row r="54" spans="1:19" s="11" customFormat="1" ht="24.75" customHeight="1">
      <c r="A54" s="7" t="s">
        <v>52</v>
      </c>
      <c r="B54" s="8">
        <v>10823.7</v>
      </c>
      <c r="C54" s="8">
        <v>10823.7</v>
      </c>
      <c r="D54" s="67">
        <v>6273.65</v>
      </c>
      <c r="E54" s="67">
        <v>6273.65</v>
      </c>
      <c r="F54" s="67">
        <v>6009.77756</v>
      </c>
      <c r="G54" s="24">
        <v>5851.495850000002</v>
      </c>
      <c r="H54" s="9">
        <f t="shared" si="9"/>
        <v>-158.28170999999838</v>
      </c>
      <c r="I54" s="8">
        <f t="shared" si="10"/>
        <v>97.36626341957326</v>
      </c>
      <c r="J54" s="10">
        <v>62</v>
      </c>
      <c r="K54" s="8">
        <f t="shared" si="11"/>
        <v>-422.15414999999757</v>
      </c>
      <c r="L54" s="8">
        <f t="shared" si="12"/>
        <v>93.2709961505663</v>
      </c>
      <c r="M54" s="10">
        <v>56</v>
      </c>
      <c r="N54" s="8">
        <f t="shared" si="13"/>
        <v>-422.15414999999757</v>
      </c>
      <c r="O54" s="8">
        <f t="shared" si="14"/>
        <v>93.2709961505663</v>
      </c>
      <c r="P54" s="10">
        <v>56</v>
      </c>
      <c r="Q54" s="8">
        <f t="shared" si="15"/>
        <v>54.061881334478976</v>
      </c>
      <c r="R54" s="8">
        <f t="shared" si="16"/>
        <v>54.061881334478976</v>
      </c>
      <c r="S54" s="11">
        <v>46</v>
      </c>
    </row>
    <row r="55" spans="1:19" s="11" customFormat="1" ht="24.75" customHeight="1">
      <c r="A55" s="7" t="s">
        <v>53</v>
      </c>
      <c r="B55" s="8">
        <v>117500.8</v>
      </c>
      <c r="C55" s="8">
        <v>125899.771</v>
      </c>
      <c r="D55" s="67">
        <v>75668.2</v>
      </c>
      <c r="E55" s="67">
        <v>84067.171</v>
      </c>
      <c r="F55" s="67">
        <v>73998.31539745998</v>
      </c>
      <c r="G55" s="24">
        <v>83967.14325000001</v>
      </c>
      <c r="H55" s="9">
        <f t="shared" si="9"/>
        <v>9968.827852540024</v>
      </c>
      <c r="I55" s="8">
        <f t="shared" si="10"/>
        <v>113.47169567171282</v>
      </c>
      <c r="J55" s="10">
        <v>51</v>
      </c>
      <c r="K55" s="8">
        <f t="shared" si="11"/>
        <v>8298.943250000011</v>
      </c>
      <c r="L55" s="8">
        <f t="shared" si="12"/>
        <v>110.9675441598981</v>
      </c>
      <c r="M55" s="10">
        <v>26</v>
      </c>
      <c r="N55" s="8">
        <f t="shared" si="13"/>
        <v>-100.02774999999383</v>
      </c>
      <c r="O55" s="8">
        <f t="shared" si="14"/>
        <v>99.88101449256573</v>
      </c>
      <c r="P55" s="10">
        <v>44</v>
      </c>
      <c r="Q55" s="8">
        <f t="shared" si="15"/>
        <v>71.46091196825894</v>
      </c>
      <c r="R55" s="8">
        <f t="shared" si="16"/>
        <v>66.69364255634747</v>
      </c>
      <c r="S55" s="11">
        <v>47</v>
      </c>
    </row>
    <row r="56" spans="1:19" s="11" customFormat="1" ht="24.75" customHeight="1">
      <c r="A56" s="7" t="s">
        <v>54</v>
      </c>
      <c r="B56" s="8">
        <v>59469.4</v>
      </c>
      <c r="C56" s="8">
        <v>59469.4</v>
      </c>
      <c r="D56" s="67">
        <v>38296.1</v>
      </c>
      <c r="E56" s="67">
        <v>40546.1</v>
      </c>
      <c r="F56" s="67">
        <v>34002.487052000004</v>
      </c>
      <c r="G56" s="24">
        <v>42238.853259999996</v>
      </c>
      <c r="H56" s="9">
        <f t="shared" si="9"/>
        <v>8236.366207999992</v>
      </c>
      <c r="I56" s="8">
        <f t="shared" si="10"/>
        <v>124.22283462796153</v>
      </c>
      <c r="J56" s="10">
        <v>27</v>
      </c>
      <c r="K56" s="8">
        <f t="shared" si="11"/>
        <v>3942.7532599999977</v>
      </c>
      <c r="L56" s="8">
        <f t="shared" si="12"/>
        <v>110.29544329579251</v>
      </c>
      <c r="M56" s="10">
        <v>28</v>
      </c>
      <c r="N56" s="8">
        <f t="shared" si="13"/>
        <v>1692.7532599999977</v>
      </c>
      <c r="O56" s="8">
        <f t="shared" si="14"/>
        <v>104.17488552536496</v>
      </c>
      <c r="P56" s="10">
        <v>25</v>
      </c>
      <c r="Q56" s="8">
        <f t="shared" si="15"/>
        <v>71.02619710304795</v>
      </c>
      <c r="R56" s="8">
        <f t="shared" si="16"/>
        <v>71.02619710304795</v>
      </c>
      <c r="S56" s="11">
        <v>48</v>
      </c>
    </row>
    <row r="57" spans="1:19" s="11" customFormat="1" ht="24.75" customHeight="1">
      <c r="A57" s="7" t="s">
        <v>85</v>
      </c>
      <c r="B57" s="8">
        <v>118430</v>
      </c>
      <c r="C57" s="8">
        <v>119730</v>
      </c>
      <c r="D57" s="67">
        <v>80115.375</v>
      </c>
      <c r="E57" s="67">
        <v>78084.101</v>
      </c>
      <c r="F57" s="67">
        <v>76126.24362400001</v>
      </c>
      <c r="G57" s="24">
        <v>77039.40293999997</v>
      </c>
      <c r="H57" s="9">
        <f t="shared" si="9"/>
        <v>913.1593159999611</v>
      </c>
      <c r="I57" s="8">
        <f t="shared" si="10"/>
        <v>101.19953287135802</v>
      </c>
      <c r="J57" s="10">
        <v>61</v>
      </c>
      <c r="K57" s="8">
        <f t="shared" si="11"/>
        <v>-3075.972060000029</v>
      </c>
      <c r="L57" s="8">
        <f t="shared" si="12"/>
        <v>96.16057209992461</v>
      </c>
      <c r="M57" s="10">
        <v>54</v>
      </c>
      <c r="N57" s="8">
        <f t="shared" si="13"/>
        <v>-1044.6980600000243</v>
      </c>
      <c r="O57" s="8">
        <f t="shared" si="14"/>
        <v>98.66208607562757</v>
      </c>
      <c r="P57" s="10">
        <v>47</v>
      </c>
      <c r="Q57" s="8">
        <f t="shared" si="15"/>
        <v>65.05058088322212</v>
      </c>
      <c r="R57" s="8">
        <f t="shared" si="16"/>
        <v>64.34427707341516</v>
      </c>
      <c r="S57" s="11">
        <v>49</v>
      </c>
    </row>
    <row r="58" spans="1:19" s="11" customFormat="1" ht="24.75" customHeight="1">
      <c r="A58" s="7" t="s">
        <v>55</v>
      </c>
      <c r="B58" s="8">
        <v>47066.4</v>
      </c>
      <c r="C58" s="8">
        <v>49879.88</v>
      </c>
      <c r="D58" s="67">
        <v>30531.336000000003</v>
      </c>
      <c r="E58" s="67">
        <v>33344.816</v>
      </c>
      <c r="F58" s="67">
        <v>27149.878542579998</v>
      </c>
      <c r="G58" s="24">
        <v>34374.11709000001</v>
      </c>
      <c r="H58" s="9">
        <f t="shared" si="9"/>
        <v>7224.238547420009</v>
      </c>
      <c r="I58" s="8">
        <f t="shared" si="10"/>
        <v>126.60873247034976</v>
      </c>
      <c r="J58" s="10">
        <v>20</v>
      </c>
      <c r="K58" s="8">
        <f t="shared" si="11"/>
        <v>3842.781090000004</v>
      </c>
      <c r="L58" s="8">
        <f t="shared" si="12"/>
        <v>112.58635092155811</v>
      </c>
      <c r="M58" s="10">
        <v>25</v>
      </c>
      <c r="N58" s="8">
        <f t="shared" si="13"/>
        <v>1029.3010900000081</v>
      </c>
      <c r="O58" s="8">
        <f t="shared" si="14"/>
        <v>103.08683991538597</v>
      </c>
      <c r="P58" s="10">
        <v>29</v>
      </c>
      <c r="Q58" s="8">
        <f t="shared" si="15"/>
        <v>73.03324046453523</v>
      </c>
      <c r="R58" s="8">
        <f t="shared" si="16"/>
        <v>68.9137926755237</v>
      </c>
      <c r="S58" s="11">
        <v>50</v>
      </c>
    </row>
    <row r="59" spans="1:19" s="11" customFormat="1" ht="24.75" customHeight="1">
      <c r="A59" s="7" t="s">
        <v>56</v>
      </c>
      <c r="B59" s="8">
        <v>40242.703</v>
      </c>
      <c r="C59" s="8">
        <v>41292.703</v>
      </c>
      <c r="D59" s="67">
        <v>27061.978</v>
      </c>
      <c r="E59" s="67">
        <v>26534.478</v>
      </c>
      <c r="F59" s="67">
        <v>22904.756754439997</v>
      </c>
      <c r="G59" s="24">
        <v>28388.748819999993</v>
      </c>
      <c r="H59" s="9">
        <f t="shared" si="9"/>
        <v>5483.992065559996</v>
      </c>
      <c r="I59" s="8">
        <f t="shared" si="10"/>
        <v>123.94259028529935</v>
      </c>
      <c r="J59" s="10">
        <v>29</v>
      </c>
      <c r="K59" s="8">
        <f t="shared" si="11"/>
        <v>1326.7708199999943</v>
      </c>
      <c r="L59" s="8">
        <f t="shared" si="12"/>
        <v>104.90271191558871</v>
      </c>
      <c r="M59" s="10">
        <v>33</v>
      </c>
      <c r="N59" s="8">
        <f t="shared" si="13"/>
        <v>1854.2708199999943</v>
      </c>
      <c r="O59" s="8">
        <f t="shared" si="14"/>
        <v>106.9881563903386</v>
      </c>
      <c r="P59" s="10">
        <v>18</v>
      </c>
      <c r="Q59" s="8">
        <f t="shared" si="15"/>
        <v>70.54384199788963</v>
      </c>
      <c r="R59" s="8">
        <f t="shared" si="16"/>
        <v>68.75003755506145</v>
      </c>
      <c r="S59" s="11">
        <v>51</v>
      </c>
    </row>
    <row r="60" spans="1:19" s="11" customFormat="1" ht="24.75" customHeight="1">
      <c r="A60" s="7" t="s">
        <v>57</v>
      </c>
      <c r="B60" s="8">
        <v>78500</v>
      </c>
      <c r="C60" s="8">
        <v>81790</v>
      </c>
      <c r="D60" s="67">
        <v>44736.97</v>
      </c>
      <c r="E60" s="67">
        <v>45826.97</v>
      </c>
      <c r="F60" s="67">
        <v>39509.19896800001</v>
      </c>
      <c r="G60" s="24">
        <v>45836.624679999986</v>
      </c>
      <c r="H60" s="9">
        <f t="shared" si="9"/>
        <v>6327.425711999975</v>
      </c>
      <c r="I60" s="8">
        <f t="shared" si="10"/>
        <v>116.01506959714571</v>
      </c>
      <c r="J60" s="10">
        <v>46</v>
      </c>
      <c r="K60" s="8">
        <f t="shared" si="11"/>
        <v>1099.654679999985</v>
      </c>
      <c r="L60" s="8">
        <f t="shared" si="12"/>
        <v>102.45804461053125</v>
      </c>
      <c r="M60" s="10">
        <v>39</v>
      </c>
      <c r="N60" s="8">
        <f t="shared" si="13"/>
        <v>9.654679999985092</v>
      </c>
      <c r="O60" s="8">
        <f t="shared" si="14"/>
        <v>100.02106768132386</v>
      </c>
      <c r="P60" s="10">
        <v>42</v>
      </c>
      <c r="Q60" s="8">
        <f t="shared" si="15"/>
        <v>58.390604687898076</v>
      </c>
      <c r="R60" s="8">
        <f t="shared" si="16"/>
        <v>56.041844577576704</v>
      </c>
      <c r="S60" s="11">
        <v>52</v>
      </c>
    </row>
    <row r="61" spans="1:19" s="11" customFormat="1" ht="24.75" customHeight="1">
      <c r="A61" s="7" t="s">
        <v>58</v>
      </c>
      <c r="B61" s="8">
        <v>133350.614</v>
      </c>
      <c r="C61" s="8">
        <v>135522.514</v>
      </c>
      <c r="D61" s="67">
        <v>79648.9</v>
      </c>
      <c r="E61" s="67">
        <v>81820.8</v>
      </c>
      <c r="F61" s="67">
        <v>72347.303528</v>
      </c>
      <c r="G61" s="24">
        <v>77637.16787999998</v>
      </c>
      <c r="H61" s="9">
        <f t="shared" si="9"/>
        <v>5289.864351999975</v>
      </c>
      <c r="I61" s="8">
        <f t="shared" si="10"/>
        <v>107.31176435615555</v>
      </c>
      <c r="J61" s="10">
        <v>56</v>
      </c>
      <c r="K61" s="8">
        <f t="shared" si="11"/>
        <v>-2011.7321200000151</v>
      </c>
      <c r="L61" s="8">
        <f t="shared" si="12"/>
        <v>97.47424996453182</v>
      </c>
      <c r="M61" s="10">
        <v>49</v>
      </c>
      <c r="N61" s="8">
        <f t="shared" si="13"/>
        <v>-4183.632120000024</v>
      </c>
      <c r="O61" s="8">
        <f t="shared" si="14"/>
        <v>94.88683547459812</v>
      </c>
      <c r="P61" s="10">
        <v>54</v>
      </c>
      <c r="Q61" s="8">
        <f t="shared" si="15"/>
        <v>58.22033026409611</v>
      </c>
      <c r="R61" s="8">
        <f t="shared" si="16"/>
        <v>57.28728429580341</v>
      </c>
      <c r="S61" s="11">
        <v>53</v>
      </c>
    </row>
    <row r="62" spans="1:19" s="11" customFormat="1" ht="24.75" customHeight="1">
      <c r="A62" s="7" t="s">
        <v>59</v>
      </c>
      <c r="B62" s="8">
        <v>38948.9</v>
      </c>
      <c r="C62" s="8">
        <v>41578.9</v>
      </c>
      <c r="D62" s="67">
        <v>23786.545000000006</v>
      </c>
      <c r="E62" s="67">
        <v>24016.545</v>
      </c>
      <c r="F62" s="67">
        <v>23104.186348</v>
      </c>
      <c r="G62" s="24">
        <v>26980.71035</v>
      </c>
      <c r="H62" s="9">
        <f t="shared" si="9"/>
        <v>3876.524002000002</v>
      </c>
      <c r="I62" s="8">
        <f t="shared" si="10"/>
        <v>116.77844847514214</v>
      </c>
      <c r="J62" s="10">
        <v>45</v>
      </c>
      <c r="K62" s="8">
        <f t="shared" si="11"/>
        <v>3194.1653499999957</v>
      </c>
      <c r="L62" s="8">
        <f t="shared" si="12"/>
        <v>113.42845440563141</v>
      </c>
      <c r="M62" s="10">
        <v>21</v>
      </c>
      <c r="N62" s="8">
        <f t="shared" si="13"/>
        <v>2964.165350000003</v>
      </c>
      <c r="O62" s="8">
        <f t="shared" si="14"/>
        <v>112.34218056760454</v>
      </c>
      <c r="P62" s="10">
        <v>10</v>
      </c>
      <c r="Q62" s="8">
        <f t="shared" si="15"/>
        <v>69.27207276713848</v>
      </c>
      <c r="R62" s="8">
        <f t="shared" si="16"/>
        <v>64.89038995740628</v>
      </c>
      <c r="S62" s="11">
        <v>54</v>
      </c>
    </row>
    <row r="63" spans="1:19" s="11" customFormat="1" ht="24.75" customHeight="1">
      <c r="A63" s="7" t="s">
        <v>60</v>
      </c>
      <c r="B63" s="8">
        <v>6819.7</v>
      </c>
      <c r="C63" s="8">
        <v>7219.7</v>
      </c>
      <c r="D63" s="67">
        <v>4496.195</v>
      </c>
      <c r="E63" s="67">
        <v>4629.595</v>
      </c>
      <c r="F63" s="67">
        <v>3949.53968142</v>
      </c>
      <c r="G63" s="24">
        <v>6784.247909999998</v>
      </c>
      <c r="H63" s="9">
        <f t="shared" si="9"/>
        <v>2834.7082285799984</v>
      </c>
      <c r="I63" s="8">
        <f t="shared" si="10"/>
        <v>171.7731294589961</v>
      </c>
      <c r="J63" s="10">
        <v>1</v>
      </c>
      <c r="K63" s="8">
        <f t="shared" si="11"/>
        <v>2288.0529099999985</v>
      </c>
      <c r="L63" s="8">
        <f t="shared" si="12"/>
        <v>150.88864940243914</v>
      </c>
      <c r="M63" s="10">
        <v>2</v>
      </c>
      <c r="N63" s="8">
        <f t="shared" si="13"/>
        <v>2154.652909999998</v>
      </c>
      <c r="O63" s="8">
        <f t="shared" si="14"/>
        <v>146.54085098156528</v>
      </c>
      <c r="P63" s="10">
        <v>1</v>
      </c>
      <c r="Q63" s="8">
        <f t="shared" si="15"/>
        <v>99.4801517662067</v>
      </c>
      <c r="R63" s="8">
        <f t="shared" si="16"/>
        <v>93.96855700375359</v>
      </c>
      <c r="S63" s="11">
        <v>55</v>
      </c>
    </row>
    <row r="64" spans="1:19" s="11" customFormat="1" ht="24.75" customHeight="1">
      <c r="A64" s="7" t="s">
        <v>61</v>
      </c>
      <c r="B64" s="8">
        <v>94551.8</v>
      </c>
      <c r="C64" s="8">
        <v>99715.775</v>
      </c>
      <c r="D64" s="67">
        <v>61799.958</v>
      </c>
      <c r="E64" s="67">
        <v>65263.933</v>
      </c>
      <c r="F64" s="67">
        <v>53661.62461399998</v>
      </c>
      <c r="G64" s="24">
        <v>67280.33456999999</v>
      </c>
      <c r="H64" s="9">
        <f t="shared" si="9"/>
        <v>13618.709956000013</v>
      </c>
      <c r="I64" s="8">
        <f t="shared" si="10"/>
        <v>125.37886255580675</v>
      </c>
      <c r="J64" s="10">
        <v>26</v>
      </c>
      <c r="K64" s="8">
        <f t="shared" si="11"/>
        <v>5480.376569999993</v>
      </c>
      <c r="L64" s="8">
        <f t="shared" si="12"/>
        <v>108.86792927917523</v>
      </c>
      <c r="M64" s="10">
        <v>29</v>
      </c>
      <c r="N64" s="8">
        <f t="shared" si="13"/>
        <v>2016.4015699999945</v>
      </c>
      <c r="O64" s="8">
        <f t="shared" si="14"/>
        <v>103.08961087282312</v>
      </c>
      <c r="P64" s="10">
        <v>28</v>
      </c>
      <c r="Q64" s="8">
        <f t="shared" si="15"/>
        <v>71.15711659640534</v>
      </c>
      <c r="R64" s="8">
        <f t="shared" si="16"/>
        <v>67.47210716659426</v>
      </c>
      <c r="S64" s="11">
        <v>56</v>
      </c>
    </row>
    <row r="65" spans="1:19" s="11" customFormat="1" ht="24.75" customHeight="1">
      <c r="A65" s="7" t="s">
        <v>62</v>
      </c>
      <c r="B65" s="8">
        <v>18939.2</v>
      </c>
      <c r="C65" s="8">
        <v>20935.65</v>
      </c>
      <c r="D65" s="67">
        <v>12150.019999999999</v>
      </c>
      <c r="E65" s="67">
        <v>14146.47</v>
      </c>
      <c r="F65" s="67">
        <v>10670.838564</v>
      </c>
      <c r="G65" s="24">
        <v>14355.075719999999</v>
      </c>
      <c r="H65" s="9">
        <f t="shared" si="9"/>
        <v>3684.2371559999992</v>
      </c>
      <c r="I65" s="8">
        <f t="shared" si="10"/>
        <v>134.52621960217294</v>
      </c>
      <c r="J65" s="10">
        <v>11</v>
      </c>
      <c r="K65" s="8">
        <f t="shared" si="11"/>
        <v>2205.0557200000003</v>
      </c>
      <c r="L65" s="8">
        <f t="shared" si="12"/>
        <v>118.14857687477058</v>
      </c>
      <c r="M65" s="10">
        <v>13</v>
      </c>
      <c r="N65" s="8">
        <f t="shared" si="13"/>
        <v>208.60571999999956</v>
      </c>
      <c r="O65" s="8">
        <f t="shared" si="14"/>
        <v>101.4746132427383</v>
      </c>
      <c r="P65" s="10">
        <v>36</v>
      </c>
      <c r="Q65" s="8">
        <f t="shared" si="15"/>
        <v>75.7955759482977</v>
      </c>
      <c r="R65" s="8">
        <f t="shared" si="16"/>
        <v>68.56761418919402</v>
      </c>
      <c r="S65" s="11">
        <v>57</v>
      </c>
    </row>
    <row r="66" spans="1:19" s="11" customFormat="1" ht="24.75" customHeight="1">
      <c r="A66" s="7" t="s">
        <v>63</v>
      </c>
      <c r="B66" s="8">
        <v>23039.15</v>
      </c>
      <c r="C66" s="8">
        <v>24141.25</v>
      </c>
      <c r="D66" s="67">
        <v>15519.080999999998</v>
      </c>
      <c r="E66" s="67">
        <v>16621.181</v>
      </c>
      <c r="F66" s="67">
        <v>13084.144178</v>
      </c>
      <c r="G66" s="24">
        <v>17794.61671</v>
      </c>
      <c r="H66" s="9">
        <f t="shared" si="9"/>
        <v>4710.472531999998</v>
      </c>
      <c r="I66" s="8">
        <f t="shared" si="10"/>
        <v>136.00138051000923</v>
      </c>
      <c r="J66" s="10">
        <v>10</v>
      </c>
      <c r="K66" s="8">
        <f t="shared" si="11"/>
        <v>2275.53571</v>
      </c>
      <c r="L66" s="8">
        <f t="shared" si="12"/>
        <v>114.6628251376483</v>
      </c>
      <c r="M66" s="10">
        <v>18</v>
      </c>
      <c r="N66" s="8">
        <f t="shared" si="13"/>
        <v>1173.435709999998</v>
      </c>
      <c r="O66" s="8">
        <f t="shared" si="14"/>
        <v>107.05988166544842</v>
      </c>
      <c r="P66" s="10">
        <v>17</v>
      </c>
      <c r="Q66" s="8">
        <f t="shared" si="15"/>
        <v>77.23642890471218</v>
      </c>
      <c r="R66" s="8">
        <f t="shared" si="16"/>
        <v>73.71041975871174</v>
      </c>
      <c r="S66" s="11">
        <v>58</v>
      </c>
    </row>
    <row r="67" spans="1:19" s="11" customFormat="1" ht="24.75" customHeight="1">
      <c r="A67" s="7" t="s">
        <v>64</v>
      </c>
      <c r="B67" s="8">
        <v>207548.01400000002</v>
      </c>
      <c r="C67" s="8">
        <v>218569.514</v>
      </c>
      <c r="D67" s="67">
        <v>131837.63400000002</v>
      </c>
      <c r="E67" s="67">
        <v>137559.134</v>
      </c>
      <c r="F67" s="67">
        <v>130389.942188</v>
      </c>
      <c r="G67" s="24">
        <v>137626.45806</v>
      </c>
      <c r="H67" s="9">
        <f t="shared" si="9"/>
        <v>7236.515872000004</v>
      </c>
      <c r="I67" s="8">
        <f t="shared" si="10"/>
        <v>105.54990342856827</v>
      </c>
      <c r="J67" s="10">
        <v>58</v>
      </c>
      <c r="K67" s="8">
        <f t="shared" si="11"/>
        <v>5788.8240599999845</v>
      </c>
      <c r="L67" s="8">
        <f t="shared" si="12"/>
        <v>104.39087374702127</v>
      </c>
      <c r="M67" s="10">
        <v>35</v>
      </c>
      <c r="N67" s="8">
        <f t="shared" si="13"/>
        <v>67.32406000001356</v>
      </c>
      <c r="O67" s="8">
        <f t="shared" si="14"/>
        <v>100.04894190450489</v>
      </c>
      <c r="P67" s="10">
        <v>41</v>
      </c>
      <c r="Q67" s="8">
        <f t="shared" si="15"/>
        <v>66.3106600769497</v>
      </c>
      <c r="R67" s="8">
        <f t="shared" si="16"/>
        <v>62.96690491794753</v>
      </c>
      <c r="S67" s="11">
        <v>59</v>
      </c>
    </row>
    <row r="68" spans="1:19" s="11" customFormat="1" ht="24.75" customHeight="1">
      <c r="A68" s="7" t="s">
        <v>65</v>
      </c>
      <c r="B68" s="8">
        <v>24998.9</v>
      </c>
      <c r="C68" s="8">
        <v>24998.9</v>
      </c>
      <c r="D68" s="67">
        <v>15619.404</v>
      </c>
      <c r="E68" s="67">
        <v>15619.404</v>
      </c>
      <c r="F68" s="67">
        <v>12990.633686</v>
      </c>
      <c r="G68" s="24">
        <v>11408.930809999996</v>
      </c>
      <c r="H68" s="9">
        <f t="shared" si="9"/>
        <v>-1581.702876000003</v>
      </c>
      <c r="I68" s="8">
        <f t="shared" si="10"/>
        <v>87.82428236965373</v>
      </c>
      <c r="J68" s="10">
        <v>63</v>
      </c>
      <c r="K68" s="8">
        <f t="shared" si="11"/>
        <v>-4210.473190000004</v>
      </c>
      <c r="L68" s="8">
        <f t="shared" si="12"/>
        <v>73.04331720979876</v>
      </c>
      <c r="M68" s="10">
        <v>62</v>
      </c>
      <c r="N68" s="8">
        <f t="shared" si="13"/>
        <v>-4210.473190000004</v>
      </c>
      <c r="O68" s="8">
        <f t="shared" si="14"/>
        <v>73.04331720979876</v>
      </c>
      <c r="P68" s="10">
        <v>62</v>
      </c>
      <c r="Q68" s="8">
        <f t="shared" si="15"/>
        <v>45.637731300177194</v>
      </c>
      <c r="R68" s="8">
        <f t="shared" si="16"/>
        <v>45.637731300177194</v>
      </c>
      <c r="S68" s="11">
        <v>60</v>
      </c>
    </row>
    <row r="69" spans="1:19" s="11" customFormat="1" ht="24.75" customHeight="1">
      <c r="A69" s="7" t="s">
        <v>66</v>
      </c>
      <c r="B69" s="8">
        <v>27532.3</v>
      </c>
      <c r="C69" s="8">
        <v>29022.3</v>
      </c>
      <c r="D69" s="67">
        <v>15821.133</v>
      </c>
      <c r="E69" s="67">
        <v>17311.133</v>
      </c>
      <c r="F69" s="67">
        <v>15941.419435999998</v>
      </c>
      <c r="G69" s="24">
        <v>18758.92169000001</v>
      </c>
      <c r="H69" s="9">
        <f t="shared" si="9"/>
        <v>2817.502254000012</v>
      </c>
      <c r="I69" s="8">
        <f t="shared" si="10"/>
        <v>117.67409900549595</v>
      </c>
      <c r="J69" s="10">
        <v>44</v>
      </c>
      <c r="K69" s="8">
        <f t="shared" si="11"/>
        <v>2937.7886900000103</v>
      </c>
      <c r="L69" s="8">
        <f t="shared" si="12"/>
        <v>118.56876299567173</v>
      </c>
      <c r="M69" s="10">
        <v>12</v>
      </c>
      <c r="N69" s="8">
        <f t="shared" si="13"/>
        <v>1447.7886900000085</v>
      </c>
      <c r="O69" s="8">
        <f t="shared" si="14"/>
        <v>108.36333872543182</v>
      </c>
      <c r="P69" s="10">
        <v>15</v>
      </c>
      <c r="Q69" s="8">
        <f t="shared" si="15"/>
        <v>68.1342339361405</v>
      </c>
      <c r="R69" s="8">
        <f t="shared" si="16"/>
        <v>64.63623382709162</v>
      </c>
      <c r="S69" s="11">
        <v>61</v>
      </c>
    </row>
    <row r="70" spans="1:19" s="11" customFormat="1" ht="24.75" customHeight="1">
      <c r="A70" s="7" t="s">
        <v>67</v>
      </c>
      <c r="B70" s="8">
        <v>40026.1</v>
      </c>
      <c r="C70" s="8">
        <v>46926.1</v>
      </c>
      <c r="D70" s="67">
        <v>27740.539999999997</v>
      </c>
      <c r="E70" s="67">
        <v>32640.54</v>
      </c>
      <c r="F70" s="67">
        <v>25719.70965671999</v>
      </c>
      <c r="G70" s="24">
        <v>34348.065689999996</v>
      </c>
      <c r="H70" s="9">
        <f t="shared" si="9"/>
        <v>8628.356033280004</v>
      </c>
      <c r="I70" s="8">
        <f t="shared" si="10"/>
        <v>133.54764166641985</v>
      </c>
      <c r="J70" s="10">
        <v>12</v>
      </c>
      <c r="K70" s="8">
        <f t="shared" si="11"/>
        <v>6607.525689999999</v>
      </c>
      <c r="L70" s="8">
        <f t="shared" si="12"/>
        <v>123.81902331389367</v>
      </c>
      <c r="M70" s="10">
        <v>7</v>
      </c>
      <c r="N70" s="8">
        <f t="shared" si="13"/>
        <v>1707.525689999995</v>
      </c>
      <c r="O70" s="8">
        <f t="shared" si="14"/>
        <v>105.23130343431816</v>
      </c>
      <c r="P70" s="10">
        <v>23</v>
      </c>
      <c r="Q70" s="8">
        <f t="shared" si="15"/>
        <v>85.81417047876259</v>
      </c>
      <c r="R70" s="8">
        <f t="shared" si="16"/>
        <v>73.19607998533864</v>
      </c>
      <c r="S70" s="11">
        <v>62</v>
      </c>
    </row>
    <row r="71" spans="1:19" s="11" customFormat="1" ht="24.75" customHeight="1">
      <c r="A71" s="7" t="s">
        <v>68</v>
      </c>
      <c r="B71" s="8">
        <v>84823.3</v>
      </c>
      <c r="C71" s="8">
        <v>86957.22528999999</v>
      </c>
      <c r="D71" s="67">
        <v>49747.2</v>
      </c>
      <c r="E71" s="67">
        <v>51881.125289999996</v>
      </c>
      <c r="F71" s="67">
        <v>34531.427083719995</v>
      </c>
      <c r="G71" s="24">
        <v>57611.32557</v>
      </c>
      <c r="H71" s="9">
        <f t="shared" si="9"/>
        <v>23079.898486280006</v>
      </c>
      <c r="I71" s="8">
        <f t="shared" si="10"/>
        <v>166.8373723168862</v>
      </c>
      <c r="J71" s="10">
        <v>2</v>
      </c>
      <c r="K71" s="8">
        <f t="shared" si="11"/>
        <v>7864.125570000004</v>
      </c>
      <c r="L71" s="8">
        <f t="shared" si="12"/>
        <v>115.80817728434968</v>
      </c>
      <c r="M71" s="10">
        <v>16</v>
      </c>
      <c r="N71" s="8">
        <f t="shared" si="13"/>
        <v>5730.200280000005</v>
      </c>
      <c r="O71" s="8">
        <f t="shared" si="14"/>
        <v>111.04486506021196</v>
      </c>
      <c r="P71" s="10">
        <v>12</v>
      </c>
      <c r="Q71" s="8">
        <f t="shared" si="15"/>
        <v>67.91922215947741</v>
      </c>
      <c r="R71" s="8">
        <f t="shared" si="16"/>
        <v>66.2524883675483</v>
      </c>
      <c r="S71" s="11">
        <v>63</v>
      </c>
    </row>
    <row r="72" spans="1:19" s="11" customFormat="1" ht="24.75" customHeight="1">
      <c r="A72" s="7" t="s">
        <v>69</v>
      </c>
      <c r="B72" s="8">
        <v>132468.5</v>
      </c>
      <c r="C72" s="8">
        <v>132468.5</v>
      </c>
      <c r="D72" s="67">
        <v>83195.58499999999</v>
      </c>
      <c r="E72" s="67">
        <v>79692.485</v>
      </c>
      <c r="F72" s="67">
        <v>75036.72368200001</v>
      </c>
      <c r="G72" s="24">
        <v>80224.41725000001</v>
      </c>
      <c r="H72" s="9">
        <f t="shared" si="9"/>
        <v>5187.693568000002</v>
      </c>
      <c r="I72" s="8">
        <f t="shared" si="10"/>
        <v>106.91353954896145</v>
      </c>
      <c r="J72" s="10">
        <v>57</v>
      </c>
      <c r="K72" s="8">
        <f t="shared" si="11"/>
        <v>-2971.1677499999787</v>
      </c>
      <c r="L72" s="8">
        <f t="shared" si="12"/>
        <v>96.42869540493047</v>
      </c>
      <c r="M72" s="10">
        <v>52</v>
      </c>
      <c r="N72" s="8">
        <f t="shared" si="13"/>
        <v>531.9322500000126</v>
      </c>
      <c r="O72" s="8">
        <f t="shared" si="14"/>
        <v>100.66748106800787</v>
      </c>
      <c r="P72" s="10">
        <v>38</v>
      </c>
      <c r="Q72" s="8">
        <f t="shared" si="15"/>
        <v>60.56112755107819</v>
      </c>
      <c r="R72" s="8">
        <f t="shared" si="16"/>
        <v>60.56112755107819</v>
      </c>
      <c r="S72" s="11">
        <v>64</v>
      </c>
    </row>
    <row r="73" spans="1:19" s="11" customFormat="1" ht="24.75" customHeight="1">
      <c r="A73" s="7" t="s">
        <v>70</v>
      </c>
      <c r="B73" s="8">
        <v>59501.17</v>
      </c>
      <c r="C73" s="8">
        <v>61598.668</v>
      </c>
      <c r="D73" s="67">
        <v>37356.39</v>
      </c>
      <c r="E73" s="67">
        <v>36453.888</v>
      </c>
      <c r="F73" s="67">
        <v>32987.99740056</v>
      </c>
      <c r="G73" s="24">
        <v>37155.269539999994</v>
      </c>
      <c r="H73" s="9">
        <f aca="true" t="shared" si="17" ref="H73:H78">G73-F73</f>
        <v>4167.272139439992</v>
      </c>
      <c r="I73" s="8">
        <f aca="true" t="shared" si="18" ref="I73:I80">IF(F73=0,0,G73/F73*100)</f>
        <v>112.63269209354686</v>
      </c>
      <c r="J73" s="10">
        <v>52</v>
      </c>
      <c r="K73" s="8">
        <f aca="true" t="shared" si="19" ref="K73:K80">G73-D73</f>
        <v>-201.12046000000555</v>
      </c>
      <c r="L73" s="8">
        <f aca="true" t="shared" si="20" ref="L73:L80">IF(D73=0,0,G73/D73*100)</f>
        <v>99.46161698172654</v>
      </c>
      <c r="M73" s="10">
        <v>44</v>
      </c>
      <c r="N73" s="8">
        <f aca="true" t="shared" si="21" ref="N73:N80">G73-E73</f>
        <v>701.3815399999949</v>
      </c>
      <c r="O73" s="8">
        <f aca="true" t="shared" si="22" ref="O73:O80">G73/E73*100</f>
        <v>101.92402396144959</v>
      </c>
      <c r="P73" s="10">
        <v>33</v>
      </c>
      <c r="Q73" s="8">
        <f aca="true" t="shared" si="23" ref="Q73:Q80">G73/B73*100</f>
        <v>62.44460325738132</v>
      </c>
      <c r="R73" s="8">
        <f aca="true" t="shared" si="24" ref="R73:R80">G73/C73*100</f>
        <v>60.31830029181799</v>
      </c>
      <c r="S73" s="11">
        <v>65</v>
      </c>
    </row>
    <row r="74" spans="1:19" s="11" customFormat="1" ht="24.75" customHeight="1">
      <c r="A74" s="7" t="s">
        <v>71</v>
      </c>
      <c r="B74" s="8">
        <v>132387.6</v>
      </c>
      <c r="C74" s="8">
        <v>134462.605</v>
      </c>
      <c r="D74" s="67">
        <v>84762.8</v>
      </c>
      <c r="E74" s="67">
        <v>86837.805</v>
      </c>
      <c r="F74" s="67">
        <v>73056.77711999998</v>
      </c>
      <c r="G74" s="24">
        <v>87677.14719999999</v>
      </c>
      <c r="H74" s="9">
        <f t="shared" si="17"/>
        <v>14620.370080000008</v>
      </c>
      <c r="I74" s="8">
        <f t="shared" si="18"/>
        <v>120.01233924675489</v>
      </c>
      <c r="J74" s="10">
        <v>40</v>
      </c>
      <c r="K74" s="8">
        <f t="shared" si="19"/>
        <v>2914.3471999999892</v>
      </c>
      <c r="L74" s="8">
        <f t="shared" si="20"/>
        <v>103.43823847253746</v>
      </c>
      <c r="M74" s="10">
        <v>37</v>
      </c>
      <c r="N74" s="8">
        <f t="shared" si="21"/>
        <v>839.3421999999991</v>
      </c>
      <c r="O74" s="8">
        <f t="shared" si="22"/>
        <v>100.96656312305453</v>
      </c>
      <c r="P74" s="10">
        <v>37</v>
      </c>
      <c r="Q74" s="8">
        <f t="shared" si="23"/>
        <v>66.22761285800179</v>
      </c>
      <c r="R74" s="8">
        <f t="shared" si="24"/>
        <v>65.20559913293364</v>
      </c>
      <c r="S74" s="11">
        <v>66</v>
      </c>
    </row>
    <row r="75" spans="1:19" s="11" customFormat="1" ht="24.75" customHeight="1">
      <c r="A75" s="7" t="s">
        <v>72</v>
      </c>
      <c r="B75" s="8">
        <v>32650</v>
      </c>
      <c r="C75" s="8">
        <v>32650</v>
      </c>
      <c r="D75" s="67">
        <v>20697.2</v>
      </c>
      <c r="E75" s="67">
        <v>22295.2</v>
      </c>
      <c r="F75" s="67">
        <v>19590.327134540003</v>
      </c>
      <c r="G75" s="24">
        <v>25760.87476000001</v>
      </c>
      <c r="H75" s="9">
        <f t="shared" si="17"/>
        <v>6170.547625460007</v>
      </c>
      <c r="I75" s="8">
        <f t="shared" si="18"/>
        <v>131.4979304994893</v>
      </c>
      <c r="J75" s="10">
        <v>13</v>
      </c>
      <c r="K75" s="8">
        <f t="shared" si="19"/>
        <v>5063.674760000009</v>
      </c>
      <c r="L75" s="8">
        <f t="shared" si="20"/>
        <v>124.46550625205346</v>
      </c>
      <c r="M75" s="10">
        <v>6</v>
      </c>
      <c r="N75" s="8">
        <f t="shared" si="21"/>
        <v>3465.674760000009</v>
      </c>
      <c r="O75" s="8">
        <f t="shared" si="22"/>
        <v>115.544488320356</v>
      </c>
      <c r="P75" s="10">
        <v>6</v>
      </c>
      <c r="Q75" s="8">
        <f t="shared" si="23"/>
        <v>78.90007583460952</v>
      </c>
      <c r="R75" s="8">
        <f t="shared" si="24"/>
        <v>78.90007583460952</v>
      </c>
      <c r="S75" s="11">
        <v>67</v>
      </c>
    </row>
    <row r="76" spans="1:19" s="11" customFormat="1" ht="24.75" customHeight="1">
      <c r="A76" s="7" t="s">
        <v>73</v>
      </c>
      <c r="B76" s="8">
        <v>70804.625</v>
      </c>
      <c r="C76" s="8">
        <v>70804.625</v>
      </c>
      <c r="D76" s="67">
        <v>47924.025</v>
      </c>
      <c r="E76" s="67">
        <v>47924.025</v>
      </c>
      <c r="F76" s="67">
        <v>41720.543503999994</v>
      </c>
      <c r="G76" s="24">
        <v>46663.92136999999</v>
      </c>
      <c r="H76" s="9">
        <f t="shared" si="17"/>
        <v>4943.377865999995</v>
      </c>
      <c r="I76" s="8">
        <f t="shared" si="18"/>
        <v>111.84878587577856</v>
      </c>
      <c r="J76" s="10">
        <v>53</v>
      </c>
      <c r="K76" s="8">
        <f t="shared" si="19"/>
        <v>-1260.1036300000123</v>
      </c>
      <c r="L76" s="8">
        <f t="shared" si="20"/>
        <v>97.37062229226362</v>
      </c>
      <c r="M76" s="10">
        <v>50</v>
      </c>
      <c r="N76" s="8">
        <f t="shared" si="21"/>
        <v>-1260.1036300000123</v>
      </c>
      <c r="O76" s="8">
        <f t="shared" si="22"/>
        <v>97.37062229226362</v>
      </c>
      <c r="P76" s="10">
        <v>49</v>
      </c>
      <c r="Q76" s="8">
        <f t="shared" si="23"/>
        <v>65.90518821334057</v>
      </c>
      <c r="R76" s="8">
        <f t="shared" si="24"/>
        <v>65.90518821334057</v>
      </c>
      <c r="S76" s="11">
        <v>68</v>
      </c>
    </row>
    <row r="77" spans="1:19" s="11" customFormat="1" ht="24.75" customHeight="1">
      <c r="A77" s="7" t="s">
        <v>74</v>
      </c>
      <c r="B77" s="8">
        <v>12302</v>
      </c>
      <c r="C77" s="8">
        <v>12848.325</v>
      </c>
      <c r="D77" s="67">
        <v>8181.162</v>
      </c>
      <c r="E77" s="67">
        <v>8727.487</v>
      </c>
      <c r="F77" s="67">
        <v>7112.437124</v>
      </c>
      <c r="G77" s="24">
        <v>10642.571700000002</v>
      </c>
      <c r="H77" s="9">
        <f t="shared" si="17"/>
        <v>3530.134576000002</v>
      </c>
      <c r="I77" s="8">
        <f t="shared" si="18"/>
        <v>149.63326233265414</v>
      </c>
      <c r="J77" s="10">
        <v>4</v>
      </c>
      <c r="K77" s="8">
        <f t="shared" si="19"/>
        <v>2461.409700000002</v>
      </c>
      <c r="L77" s="8">
        <f t="shared" si="20"/>
        <v>130.08630925533564</v>
      </c>
      <c r="M77" s="10">
        <v>5</v>
      </c>
      <c r="N77" s="8">
        <f t="shared" si="21"/>
        <v>1915.084700000003</v>
      </c>
      <c r="O77" s="8">
        <f t="shared" si="22"/>
        <v>121.94314010436227</v>
      </c>
      <c r="P77" s="10">
        <v>3</v>
      </c>
      <c r="Q77" s="8">
        <f t="shared" si="23"/>
        <v>86.51090635668999</v>
      </c>
      <c r="R77" s="8">
        <f t="shared" si="24"/>
        <v>82.83236686494155</v>
      </c>
      <c r="S77" s="11">
        <v>69</v>
      </c>
    </row>
    <row r="78" spans="1:19" s="11" customFormat="1" ht="24.75" customHeight="1">
      <c r="A78" s="7" t="s">
        <v>75</v>
      </c>
      <c r="B78" s="8">
        <v>105282.7</v>
      </c>
      <c r="C78" s="8">
        <v>111619.955</v>
      </c>
      <c r="D78" s="67">
        <v>67933</v>
      </c>
      <c r="E78" s="67">
        <v>69033</v>
      </c>
      <c r="F78" s="67">
        <v>49655.371879839986</v>
      </c>
      <c r="G78" s="24">
        <v>70517.73866</v>
      </c>
      <c r="H78" s="9">
        <f t="shared" si="17"/>
        <v>20862.366780160017</v>
      </c>
      <c r="I78" s="8">
        <f t="shared" si="18"/>
        <v>142.01431988193428</v>
      </c>
      <c r="J78" s="10">
        <v>7</v>
      </c>
      <c r="K78" s="8">
        <f t="shared" si="19"/>
        <v>2584.7386600000027</v>
      </c>
      <c r="L78" s="8">
        <f t="shared" si="20"/>
        <v>103.80483514639425</v>
      </c>
      <c r="M78" s="10">
        <v>36</v>
      </c>
      <c r="N78" s="8">
        <f t="shared" si="21"/>
        <v>1484.7386600000027</v>
      </c>
      <c r="O78" s="8">
        <f t="shared" si="22"/>
        <v>102.1507665319485</v>
      </c>
      <c r="P78" s="10">
        <v>32</v>
      </c>
      <c r="Q78" s="8">
        <f t="shared" si="23"/>
        <v>66.97941699823429</v>
      </c>
      <c r="R78" s="8">
        <f t="shared" si="24"/>
        <v>63.17664136309678</v>
      </c>
      <c r="S78" s="11">
        <v>70</v>
      </c>
    </row>
    <row r="79" spans="1:19" s="15" customFormat="1" ht="24.75" customHeight="1">
      <c r="A79" s="12" t="s">
        <v>76</v>
      </c>
      <c r="B79" s="13">
        <f aca="true" t="shared" si="25" ref="B79:G79">SUM(B17:B78)</f>
        <v>6248906.740000001</v>
      </c>
      <c r="C79" s="13">
        <f t="shared" si="25"/>
        <v>6461036.643290003</v>
      </c>
      <c r="D79" s="13">
        <f t="shared" si="25"/>
        <v>4009755.9080000008</v>
      </c>
      <c r="E79" s="13">
        <f t="shared" si="25"/>
        <v>4061868.5562900007</v>
      </c>
      <c r="F79" s="13">
        <f t="shared" si="25"/>
        <v>3439776.501078</v>
      </c>
      <c r="G79" s="13">
        <f t="shared" si="25"/>
        <v>4161057.2249899996</v>
      </c>
      <c r="H79" s="13">
        <f>SUM(H56:H78)</f>
        <v>161862.03048017996</v>
      </c>
      <c r="I79" s="13">
        <f t="shared" si="18"/>
        <v>120.96882526193072</v>
      </c>
      <c r="J79" s="14"/>
      <c r="K79" s="13">
        <f t="shared" si="19"/>
        <v>151301.3169899988</v>
      </c>
      <c r="L79" s="13">
        <f t="shared" si="20"/>
        <v>103.773329860008</v>
      </c>
      <c r="M79" s="14"/>
      <c r="N79" s="13">
        <f t="shared" si="21"/>
        <v>99188.66869999887</v>
      </c>
      <c r="O79" s="13">
        <f t="shared" si="22"/>
        <v>102.44194678693874</v>
      </c>
      <c r="P79" s="14"/>
      <c r="Q79" s="13">
        <f t="shared" si="23"/>
        <v>66.58856337788774</v>
      </c>
      <c r="R79" s="13">
        <f t="shared" si="24"/>
        <v>64.40231583133634</v>
      </c>
      <c r="S79" s="15">
        <v>71</v>
      </c>
    </row>
    <row r="80" spans="1:19" s="15" customFormat="1" ht="45" customHeight="1">
      <c r="A80" s="16" t="s">
        <v>77</v>
      </c>
      <c r="B80" s="13">
        <f aca="true" t="shared" si="26" ref="B80:G80">B9+B16+B79</f>
        <v>7314958.140000001</v>
      </c>
      <c r="C80" s="13">
        <f t="shared" si="26"/>
        <v>7575934.344290003</v>
      </c>
      <c r="D80" s="13">
        <f t="shared" si="26"/>
        <v>4712763.608000001</v>
      </c>
      <c r="E80" s="13">
        <f t="shared" si="26"/>
        <v>4813680.557290001</v>
      </c>
      <c r="F80" s="13">
        <f t="shared" si="26"/>
        <v>4073268.1407599994</v>
      </c>
      <c r="G80" s="13">
        <f t="shared" si="26"/>
        <v>4961804.47755</v>
      </c>
      <c r="H80" s="17">
        <f>G80-F80</f>
        <v>888536.3367900006</v>
      </c>
      <c r="I80" s="13">
        <f t="shared" si="18"/>
        <v>121.81384348107795</v>
      </c>
      <c r="J80" s="14"/>
      <c r="K80" s="13">
        <f t="shared" si="19"/>
        <v>249040.869549999</v>
      </c>
      <c r="L80" s="13">
        <f t="shared" si="20"/>
        <v>105.28439128852649</v>
      </c>
      <c r="M80" s="14"/>
      <c r="N80" s="13">
        <f t="shared" si="21"/>
        <v>148123.9202599991</v>
      </c>
      <c r="O80" s="13">
        <f t="shared" si="22"/>
        <v>103.07714478551502</v>
      </c>
      <c r="P80" s="14"/>
      <c r="Q80" s="13">
        <f t="shared" si="23"/>
        <v>67.83093467640813</v>
      </c>
      <c r="R80" s="13">
        <f t="shared" si="24"/>
        <v>65.4942908961417</v>
      </c>
      <c r="S80" s="15">
        <v>72</v>
      </c>
    </row>
    <row r="81" spans="1:18" s="53" customFormat="1" ht="20.25">
      <c r="A81" s="50"/>
      <c r="B81" s="13"/>
      <c r="C81" s="13"/>
      <c r="D81" s="68"/>
      <c r="E81" s="68"/>
      <c r="F81" s="69"/>
      <c r="G81" s="69"/>
      <c r="H81" s="50"/>
      <c r="I81" s="50"/>
      <c r="J81" s="51"/>
      <c r="K81" s="50"/>
      <c r="L81" s="50"/>
      <c r="M81" s="51"/>
      <c r="N81" s="50"/>
      <c r="O81" s="50"/>
      <c r="P81" s="51"/>
      <c r="Q81" s="50"/>
      <c r="R81" s="52"/>
    </row>
    <row r="82" spans="2:9" ht="20.25">
      <c r="B82" s="54"/>
      <c r="C82" s="54"/>
      <c r="D82" s="54"/>
      <c r="E82" s="54"/>
      <c r="F82" s="54"/>
      <c r="G82" s="54"/>
      <c r="H82" s="70"/>
      <c r="I82" s="70"/>
    </row>
    <row r="84" spans="2:3" ht="20.25">
      <c r="B84" s="55"/>
      <c r="C84" s="71"/>
    </row>
  </sheetData>
  <sheetProtection objects="1"/>
  <mergeCells count="24">
    <mergeCell ref="C7:C8"/>
    <mergeCell ref="Q7:Q8"/>
    <mergeCell ref="D7:D8"/>
    <mergeCell ref="A3:Q3"/>
    <mergeCell ref="A6:A8"/>
    <mergeCell ref="A4:Q4"/>
    <mergeCell ref="B6:C6"/>
    <mergeCell ref="D6:E6"/>
    <mergeCell ref="R7:R8"/>
    <mergeCell ref="G7:G8"/>
    <mergeCell ref="P7:P8"/>
    <mergeCell ref="Q5:R5"/>
    <mergeCell ref="N7:O7"/>
    <mergeCell ref="Q6:R6"/>
    <mergeCell ref="A2:Q2"/>
    <mergeCell ref="F6:G6"/>
    <mergeCell ref="H6:I7"/>
    <mergeCell ref="J6:J8"/>
    <mergeCell ref="F7:F8"/>
    <mergeCell ref="B7:B8"/>
    <mergeCell ref="E7:E8"/>
    <mergeCell ref="K6:P6"/>
    <mergeCell ref="K7:L7"/>
    <mergeCell ref="M7:M8"/>
  </mergeCells>
  <printOptions horizontalCentered="1"/>
  <pageMargins left="0.2" right="0.19" top="0.31496062992125984" bottom="0.2362204724409449" header="0.2755905511811024" footer="0.15748031496062992"/>
  <pageSetup horizontalDpi="120" verticalDpi="12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>
    <tabColor rgb="FF7030A0"/>
  </sheetPr>
  <dimension ref="A1:O82"/>
  <sheetViews>
    <sheetView showGridLines="0" showZeros="0" view="pageBreakPreview" zoomScale="50" zoomScaleNormal="50" zoomScaleSheetLayoutView="50" zoomScalePageLayoutView="0" workbookViewId="0" topLeftCell="A1">
      <pane xSplit="1" ySplit="8" topLeftCell="D63" activePane="bottomRight" state="frozen"/>
      <selection pane="topLeft" activeCell="B71" sqref="B71:G71"/>
      <selection pane="topRight" activeCell="B71" sqref="B71:G71"/>
      <selection pane="bottomLeft" activeCell="B71" sqref="B71:G71"/>
      <selection pane="bottomRight" activeCell="A82" sqref="A82:IV82"/>
    </sheetView>
  </sheetViews>
  <sheetFormatPr defaultColWidth="8.796875" defaultRowHeight="15"/>
  <cols>
    <col min="1" max="1" width="41.69921875" style="27" customWidth="1"/>
    <col min="2" max="3" width="14.69921875" style="27" customWidth="1"/>
    <col min="4" max="4" width="13.69921875" style="73" customWidth="1"/>
    <col min="5" max="5" width="13.09765625" style="27" customWidth="1"/>
    <col min="6" max="6" width="12.09765625" style="73" customWidth="1"/>
    <col min="7" max="7" width="14.09765625" style="27" customWidth="1"/>
    <col min="8" max="8" width="12.09765625" style="27" customWidth="1"/>
    <col min="9" max="9" width="10.59765625" style="27" customWidth="1"/>
    <col min="10" max="10" width="10.8984375" style="28" customWidth="1"/>
    <col min="11" max="11" width="11.8984375" style="28" customWidth="1"/>
    <col min="12" max="13" width="11.69921875" style="28" customWidth="1"/>
    <col min="14" max="14" width="11.3984375" style="28" customWidth="1"/>
    <col min="15" max="15" width="9.09765625" style="28" customWidth="1"/>
    <col min="16" max="16384" width="8.8984375" style="28" customWidth="1"/>
  </cols>
  <sheetData>
    <row r="1" ht="20.25">
      <c r="N1" s="19" t="s">
        <v>174</v>
      </c>
    </row>
    <row r="2" spans="1:14" s="23" customFormat="1" ht="27" customHeight="1">
      <c r="A2" s="187" t="s">
        <v>0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</row>
    <row r="3" spans="1:14" s="23" customFormat="1" ht="24" customHeight="1">
      <c r="A3" s="187" t="s">
        <v>90</v>
      </c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</row>
    <row r="4" spans="1:14" s="23" customFormat="1" ht="24" customHeight="1">
      <c r="A4" s="187" t="str">
        <f>'[1]ЗФ'!A3</f>
        <v>за січень-серпень 2021 року (Оперативні дані)</v>
      </c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</row>
    <row r="5" spans="1:14" s="23" customFormat="1" ht="36" customHeight="1">
      <c r="A5" s="43"/>
      <c r="B5" s="43"/>
      <c r="C5" s="43"/>
      <c r="D5" s="65"/>
      <c r="E5" s="43"/>
      <c r="F5" s="65"/>
      <c r="G5" s="43"/>
      <c r="H5" s="43"/>
      <c r="I5" s="43"/>
      <c r="M5" s="183" t="s">
        <v>84</v>
      </c>
      <c r="N5" s="183"/>
    </row>
    <row r="6" spans="1:14" s="2" customFormat="1" ht="51" customHeight="1">
      <c r="A6" s="192" t="s">
        <v>1</v>
      </c>
      <c r="B6" s="175" t="s">
        <v>81</v>
      </c>
      <c r="C6" s="175"/>
      <c r="D6" s="175" t="str">
        <f>'[1]ЗФ'!D5</f>
        <v>План на січень - серпень 2021 року</v>
      </c>
      <c r="E6" s="175"/>
      <c r="F6" s="173" t="s">
        <v>7</v>
      </c>
      <c r="G6" s="173"/>
      <c r="H6" s="188" t="str">
        <f>'[1]ЗФ'!H5</f>
        <v>відхилення до відповідного періоду минулого року</v>
      </c>
      <c r="I6" s="189"/>
      <c r="J6" s="180" t="str">
        <f>'[1]ЗФ'!K5</f>
        <v>Відхилення до плану на січень - серпень 2021 року</v>
      </c>
      <c r="K6" s="181"/>
      <c r="L6" s="181"/>
      <c r="M6" s="182"/>
      <c r="N6" s="184" t="s">
        <v>78</v>
      </c>
    </row>
    <row r="7" spans="1:14" s="3" customFormat="1" ht="49.5" customHeight="1">
      <c r="A7" s="193"/>
      <c r="B7" s="175" t="s">
        <v>82</v>
      </c>
      <c r="C7" s="175" t="s">
        <v>83</v>
      </c>
      <c r="D7" s="175" t="s">
        <v>82</v>
      </c>
      <c r="E7" s="175" t="s">
        <v>83</v>
      </c>
      <c r="F7" s="173" t="str">
        <f>'[1]ЗФ'!F6</f>
        <v>січень - серпень 2020 року (в умовах змін)</v>
      </c>
      <c r="G7" s="173" t="str">
        <f>'[1]ЗФ'!G6</f>
        <v>січень - серпень 2021 року</v>
      </c>
      <c r="H7" s="190"/>
      <c r="I7" s="191"/>
      <c r="J7" s="180" t="s">
        <v>79</v>
      </c>
      <c r="K7" s="182"/>
      <c r="L7" s="180" t="s">
        <v>80</v>
      </c>
      <c r="M7" s="182"/>
      <c r="N7" s="185"/>
    </row>
    <row r="8" spans="1:14" s="3" customFormat="1" ht="41.25" customHeight="1">
      <c r="A8" s="194"/>
      <c r="B8" s="175"/>
      <c r="C8" s="175"/>
      <c r="D8" s="175"/>
      <c r="E8" s="175"/>
      <c r="F8" s="173"/>
      <c r="G8" s="173"/>
      <c r="H8" s="1" t="str">
        <f>'[1]ЗФ'!H7</f>
        <v>в сумі</v>
      </c>
      <c r="I8" s="1" t="str">
        <f>'[1]ЗФ'!I7</f>
        <v>в %</v>
      </c>
      <c r="J8" s="1" t="s">
        <v>3</v>
      </c>
      <c r="K8" s="1" t="s">
        <v>2</v>
      </c>
      <c r="L8" s="1" t="s">
        <v>3</v>
      </c>
      <c r="M8" s="1" t="s">
        <v>2</v>
      </c>
      <c r="N8" s="186"/>
    </row>
    <row r="9" spans="1:15" s="47" customFormat="1" ht="24.75" customHeight="1">
      <c r="A9" s="44" t="s">
        <v>11</v>
      </c>
      <c r="B9" s="48">
        <v>134340.3</v>
      </c>
      <c r="C9" s="48">
        <v>145835.1</v>
      </c>
      <c r="D9" s="66">
        <v>97583.4</v>
      </c>
      <c r="E9" s="48">
        <v>109078.2</v>
      </c>
      <c r="F9" s="66">
        <v>123561.08544</v>
      </c>
      <c r="G9" s="66">
        <v>150170.16256</v>
      </c>
      <c r="H9" s="46">
        <f aca="true" t="shared" si="0" ref="H9:H18">G9-F9</f>
        <v>26609.07712</v>
      </c>
      <c r="I9" s="45">
        <f aca="true" t="shared" si="1" ref="I9:I40">IF(F9=0,0,G9/F9*100)</f>
        <v>121.53515973515876</v>
      </c>
      <c r="J9" s="45">
        <f aca="true" t="shared" si="2" ref="J9:J40">G9-D9</f>
        <v>52586.76256</v>
      </c>
      <c r="K9" s="45">
        <f aca="true" t="shared" si="3" ref="K9:K40">IF(D9=0,0,G9/D9*100)</f>
        <v>153.88904522695458</v>
      </c>
      <c r="L9" s="45">
        <f aca="true" t="shared" si="4" ref="L9:L40">G9-E9</f>
        <v>41091.96256</v>
      </c>
      <c r="M9" s="45">
        <f>G9/E9*100</f>
        <v>137.67202113712915</v>
      </c>
      <c r="N9" s="45">
        <f aca="true" t="shared" si="5" ref="N9:N40">IF(B9=0,0,G9/B9*100)</f>
        <v>111.78340569434488</v>
      </c>
      <c r="O9" s="45"/>
    </row>
    <row r="10" spans="1:15" s="11" customFormat="1" ht="24.75" customHeight="1">
      <c r="A10" s="7" t="s">
        <v>8</v>
      </c>
      <c r="B10" s="24">
        <v>0</v>
      </c>
      <c r="C10" s="75">
        <v>0</v>
      </c>
      <c r="D10" s="67">
        <v>0</v>
      </c>
      <c r="E10" s="76">
        <v>0</v>
      </c>
      <c r="F10" s="67">
        <v>1343.0401200000001</v>
      </c>
      <c r="G10" s="67">
        <v>0.005</v>
      </c>
      <c r="H10" s="9">
        <f t="shared" si="0"/>
        <v>-1343.03512</v>
      </c>
      <c r="I10" s="8">
        <f t="shared" si="1"/>
        <v>0.0003722896974961552</v>
      </c>
      <c r="J10" s="8">
        <f t="shared" si="2"/>
        <v>0.005</v>
      </c>
      <c r="K10" s="8">
        <f t="shared" si="3"/>
        <v>0</v>
      </c>
      <c r="L10" s="8">
        <f t="shared" si="4"/>
        <v>0.005</v>
      </c>
      <c r="M10" s="8"/>
      <c r="N10" s="8">
        <f t="shared" si="5"/>
        <v>0</v>
      </c>
      <c r="O10" s="8"/>
    </row>
    <row r="11" spans="1:15" s="11" customFormat="1" ht="24.75" customHeight="1">
      <c r="A11" s="7" t="s">
        <v>9</v>
      </c>
      <c r="B11" s="24"/>
      <c r="C11" s="75">
        <v>0</v>
      </c>
      <c r="D11" s="67">
        <v>0</v>
      </c>
      <c r="E11" s="76">
        <v>0</v>
      </c>
      <c r="F11" s="67">
        <v>2231.4031699999996</v>
      </c>
      <c r="G11" s="67">
        <v>4.09052</v>
      </c>
      <c r="H11" s="9">
        <f t="shared" si="0"/>
        <v>-2227.3126499999994</v>
      </c>
      <c r="I11" s="8">
        <f t="shared" si="1"/>
        <v>0.18331604324107867</v>
      </c>
      <c r="J11" s="8">
        <f t="shared" si="2"/>
        <v>4.09052</v>
      </c>
      <c r="K11" s="8">
        <f t="shared" si="3"/>
        <v>0</v>
      </c>
      <c r="L11" s="8">
        <f t="shared" si="4"/>
        <v>4.09052</v>
      </c>
      <c r="M11" s="8" t="e">
        <f>G11/E11*100</f>
        <v>#DIV/0!</v>
      </c>
      <c r="N11" s="8">
        <f t="shared" si="5"/>
        <v>0</v>
      </c>
      <c r="O11" s="8"/>
    </row>
    <row r="12" spans="1:15" s="11" customFormat="1" ht="24.75" customHeight="1">
      <c r="A12" s="7" t="s">
        <v>10</v>
      </c>
      <c r="B12" s="24">
        <v>12</v>
      </c>
      <c r="C12" s="24">
        <v>908.658</v>
      </c>
      <c r="D12" s="67">
        <v>12</v>
      </c>
      <c r="E12" s="24">
        <v>908.658</v>
      </c>
      <c r="F12" s="67">
        <v>3241.7429399999996</v>
      </c>
      <c r="G12" s="67">
        <v>914.90836</v>
      </c>
      <c r="H12" s="9">
        <f t="shared" si="0"/>
        <v>-2326.8345799999997</v>
      </c>
      <c r="I12" s="8">
        <f t="shared" si="1"/>
        <v>28.222730084822828</v>
      </c>
      <c r="J12" s="8">
        <f t="shared" si="2"/>
        <v>902.90836</v>
      </c>
      <c r="K12" s="8">
        <f t="shared" si="3"/>
        <v>7624.236333333333</v>
      </c>
      <c r="L12" s="8">
        <f t="shared" si="4"/>
        <v>6.250360000000001</v>
      </c>
      <c r="M12" s="8"/>
      <c r="N12" s="8">
        <f t="shared" si="5"/>
        <v>7624.236333333333</v>
      </c>
      <c r="O12" s="8"/>
    </row>
    <row r="13" spans="1:15" s="11" customFormat="1" ht="24.75" customHeight="1">
      <c r="A13" s="7" t="s">
        <v>12</v>
      </c>
      <c r="B13" s="24">
        <v>0</v>
      </c>
      <c r="C13" s="75">
        <v>0</v>
      </c>
      <c r="D13" s="67">
        <v>0</v>
      </c>
      <c r="E13" s="76">
        <v>0</v>
      </c>
      <c r="F13" s="67">
        <v>7427.94779</v>
      </c>
      <c r="G13" s="67">
        <v>3918.17456</v>
      </c>
      <c r="H13" s="9">
        <f t="shared" si="0"/>
        <v>-3509.7732300000002</v>
      </c>
      <c r="I13" s="8">
        <f t="shared" si="1"/>
        <v>52.74908589523083</v>
      </c>
      <c r="J13" s="8">
        <f t="shared" si="2"/>
        <v>3918.17456</v>
      </c>
      <c r="K13" s="8">
        <f t="shared" si="3"/>
        <v>0</v>
      </c>
      <c r="L13" s="8">
        <f t="shared" si="4"/>
        <v>3918.17456</v>
      </c>
      <c r="M13" s="8"/>
      <c r="N13" s="8">
        <f t="shared" si="5"/>
        <v>0</v>
      </c>
      <c r="O13" s="8"/>
    </row>
    <row r="14" spans="1:15" s="11" customFormat="1" ht="24.75" customHeight="1">
      <c r="A14" s="7" t="s">
        <v>13</v>
      </c>
      <c r="B14" s="24">
        <v>0</v>
      </c>
      <c r="C14" s="75">
        <v>0</v>
      </c>
      <c r="D14" s="67">
        <v>0</v>
      </c>
      <c r="E14" s="76">
        <v>0</v>
      </c>
      <c r="F14" s="67">
        <v>1996.04638</v>
      </c>
      <c r="G14" s="67">
        <v>0</v>
      </c>
      <c r="H14" s="9">
        <f t="shared" si="0"/>
        <v>-1996.04638</v>
      </c>
      <c r="I14" s="8">
        <f t="shared" si="1"/>
        <v>0</v>
      </c>
      <c r="J14" s="8">
        <f t="shared" si="2"/>
        <v>0</v>
      </c>
      <c r="K14" s="8">
        <f t="shared" si="3"/>
        <v>0</v>
      </c>
      <c r="L14" s="8">
        <f t="shared" si="4"/>
        <v>0</v>
      </c>
      <c r="M14" s="8"/>
      <c r="N14" s="8">
        <f t="shared" si="5"/>
        <v>0</v>
      </c>
      <c r="O14" s="8"/>
    </row>
    <row r="15" spans="1:15" s="11" customFormat="1" ht="24.75" customHeight="1">
      <c r="A15" s="7" t="s">
        <v>14</v>
      </c>
      <c r="B15" s="24">
        <v>0</v>
      </c>
      <c r="C15" s="75">
        <v>0</v>
      </c>
      <c r="D15" s="67">
        <v>0</v>
      </c>
      <c r="E15" s="24">
        <v>0</v>
      </c>
      <c r="F15" s="67">
        <v>7928.72161</v>
      </c>
      <c r="G15" s="67">
        <v>2</v>
      </c>
      <c r="H15" s="9">
        <f t="shared" si="0"/>
        <v>-7926.72161</v>
      </c>
      <c r="I15" s="8">
        <f t="shared" si="1"/>
        <v>0.025224747423059038</v>
      </c>
      <c r="J15" s="8">
        <f t="shared" si="2"/>
        <v>2</v>
      </c>
      <c r="K15" s="8">
        <f t="shared" si="3"/>
        <v>0</v>
      </c>
      <c r="L15" s="8">
        <f t="shared" si="4"/>
        <v>2</v>
      </c>
      <c r="M15" s="8"/>
      <c r="N15" s="8">
        <f t="shared" si="5"/>
        <v>0</v>
      </c>
      <c r="O15" s="8"/>
    </row>
    <row r="16" spans="1:15" s="15" customFormat="1" ht="24.75" customHeight="1">
      <c r="A16" s="12" t="s">
        <v>5</v>
      </c>
      <c r="B16" s="26">
        <f aca="true" t="shared" si="6" ref="B16:G16">SUM(B10:B15)</f>
        <v>12</v>
      </c>
      <c r="C16" s="26">
        <f t="shared" si="6"/>
        <v>908.658</v>
      </c>
      <c r="D16" s="77">
        <f t="shared" si="6"/>
        <v>12</v>
      </c>
      <c r="E16" s="26">
        <f t="shared" si="6"/>
        <v>908.658</v>
      </c>
      <c r="F16" s="77">
        <f t="shared" si="6"/>
        <v>24168.902009999998</v>
      </c>
      <c r="G16" s="26">
        <f t="shared" si="6"/>
        <v>4839.17844</v>
      </c>
      <c r="H16" s="17">
        <f t="shared" si="0"/>
        <v>-19329.72357</v>
      </c>
      <c r="I16" s="13">
        <f t="shared" si="1"/>
        <v>20.022334643078807</v>
      </c>
      <c r="J16" s="13">
        <f t="shared" si="2"/>
        <v>4827.17844</v>
      </c>
      <c r="K16" s="13">
        <f t="shared" si="3"/>
        <v>40326.486999999994</v>
      </c>
      <c r="L16" s="13">
        <f t="shared" si="4"/>
        <v>3930.52044</v>
      </c>
      <c r="M16" s="13">
        <f aca="true" t="shared" si="7" ref="M16:M47">G16/E16*100</f>
        <v>532.5632350125129</v>
      </c>
      <c r="N16" s="13">
        <f t="shared" si="5"/>
        <v>40326.486999999994</v>
      </c>
      <c r="O16" s="13"/>
    </row>
    <row r="17" spans="1:15" s="11" customFormat="1" ht="24.75" customHeight="1">
      <c r="A17" s="7" t="s">
        <v>15</v>
      </c>
      <c r="B17" s="24">
        <v>980</v>
      </c>
      <c r="C17" s="24">
        <v>1060</v>
      </c>
      <c r="D17" s="67">
        <v>548</v>
      </c>
      <c r="E17" s="24">
        <v>628</v>
      </c>
      <c r="F17" s="67">
        <v>283.04739</v>
      </c>
      <c r="G17" s="67">
        <v>761.45906</v>
      </c>
      <c r="H17" s="9">
        <f t="shared" si="0"/>
        <v>478.41167</v>
      </c>
      <c r="I17" s="8">
        <f t="shared" si="1"/>
        <v>269.021756392101</v>
      </c>
      <c r="J17" s="8">
        <f t="shared" si="2"/>
        <v>213.45906000000002</v>
      </c>
      <c r="K17" s="8">
        <f t="shared" si="3"/>
        <v>138.95238321167884</v>
      </c>
      <c r="L17" s="8">
        <f t="shared" si="4"/>
        <v>133.45906000000002</v>
      </c>
      <c r="M17" s="8">
        <f t="shared" si="7"/>
        <v>121.25144267515924</v>
      </c>
      <c r="N17" s="8">
        <f t="shared" si="5"/>
        <v>77.69990408163265</v>
      </c>
      <c r="O17" s="8"/>
    </row>
    <row r="18" spans="1:15" s="11" customFormat="1" ht="24.75" customHeight="1">
      <c r="A18" s="7" t="s">
        <v>16</v>
      </c>
      <c r="B18" s="24">
        <v>887</v>
      </c>
      <c r="C18" s="24">
        <v>887</v>
      </c>
      <c r="D18" s="67">
        <v>591.336</v>
      </c>
      <c r="E18" s="24">
        <v>591.336</v>
      </c>
      <c r="F18" s="67">
        <v>835.4550499999999</v>
      </c>
      <c r="G18" s="67">
        <v>792.11997</v>
      </c>
      <c r="H18" s="9">
        <f t="shared" si="0"/>
        <v>-43.33507999999995</v>
      </c>
      <c r="I18" s="8">
        <f t="shared" si="1"/>
        <v>94.81299682131313</v>
      </c>
      <c r="J18" s="8">
        <f t="shared" si="2"/>
        <v>200.78396999999995</v>
      </c>
      <c r="K18" s="8">
        <f t="shared" si="3"/>
        <v>133.9542950200901</v>
      </c>
      <c r="L18" s="8">
        <f t="shared" si="4"/>
        <v>200.78396999999995</v>
      </c>
      <c r="M18" s="8">
        <f t="shared" si="7"/>
        <v>133.9542950200901</v>
      </c>
      <c r="N18" s="8">
        <f t="shared" si="5"/>
        <v>89.30326606538895</v>
      </c>
      <c r="O18" s="8"/>
    </row>
    <row r="19" spans="1:15" s="11" customFormat="1" ht="24.75" customHeight="1">
      <c r="A19" s="7" t="s">
        <v>17</v>
      </c>
      <c r="B19" s="24">
        <v>311</v>
      </c>
      <c r="C19" s="24">
        <v>575.8779999999999</v>
      </c>
      <c r="D19" s="67">
        <v>208.79999999999998</v>
      </c>
      <c r="E19" s="24">
        <v>473.678</v>
      </c>
      <c r="F19" s="67">
        <v>62.38373</v>
      </c>
      <c r="G19" s="67">
        <v>583.26088</v>
      </c>
      <c r="H19" s="9" t="s">
        <v>184</v>
      </c>
      <c r="I19" s="8">
        <f t="shared" si="1"/>
        <v>934.9567266978106</v>
      </c>
      <c r="J19" s="8">
        <f t="shared" si="2"/>
        <v>374.4608800000001</v>
      </c>
      <c r="K19" s="8">
        <f t="shared" si="3"/>
        <v>279.33950191570887</v>
      </c>
      <c r="L19" s="8">
        <f t="shared" si="4"/>
        <v>109.58288000000005</v>
      </c>
      <c r="M19" s="8">
        <f t="shared" si="7"/>
        <v>123.13446687412124</v>
      </c>
      <c r="N19" s="8">
        <f t="shared" si="5"/>
        <v>187.543691318328</v>
      </c>
      <c r="O19" s="8"/>
    </row>
    <row r="20" spans="1:15" s="11" customFormat="1" ht="24.75" customHeight="1">
      <c r="A20" s="7" t="s">
        <v>18</v>
      </c>
      <c r="B20" s="24">
        <v>370</v>
      </c>
      <c r="C20" s="24">
        <v>370</v>
      </c>
      <c r="D20" s="67">
        <v>219</v>
      </c>
      <c r="E20" s="24">
        <v>219</v>
      </c>
      <c r="F20" s="67">
        <v>105.12285</v>
      </c>
      <c r="G20" s="67">
        <v>380.02615999999995</v>
      </c>
      <c r="H20" s="9">
        <f aca="true" t="shared" si="8" ref="H20:H51">G20-F20</f>
        <v>274.9033099999999</v>
      </c>
      <c r="I20" s="8">
        <f t="shared" si="1"/>
        <v>361.5067133358732</v>
      </c>
      <c r="J20" s="8">
        <f t="shared" si="2"/>
        <v>161.02615999999995</v>
      </c>
      <c r="K20" s="8">
        <f t="shared" si="3"/>
        <v>173.52792694063925</v>
      </c>
      <c r="L20" s="8">
        <f t="shared" si="4"/>
        <v>161.02615999999995</v>
      </c>
      <c r="M20" s="8">
        <f t="shared" si="7"/>
        <v>173.52792694063925</v>
      </c>
      <c r="N20" s="8">
        <f t="shared" si="5"/>
        <v>102.70977297297297</v>
      </c>
      <c r="O20" s="8"/>
    </row>
    <row r="21" spans="1:15" s="11" customFormat="1" ht="24.75" customHeight="1">
      <c r="A21" s="7" t="s">
        <v>19</v>
      </c>
      <c r="B21" s="24">
        <v>2039.6</v>
      </c>
      <c r="C21" s="24">
        <v>3361.773</v>
      </c>
      <c r="D21" s="67">
        <v>1360</v>
      </c>
      <c r="E21" s="24">
        <v>2682.173</v>
      </c>
      <c r="F21" s="67">
        <v>2750.54422</v>
      </c>
      <c r="G21" s="67">
        <v>3747.0067400000003</v>
      </c>
      <c r="H21" s="9">
        <f t="shared" si="8"/>
        <v>996.46252</v>
      </c>
      <c r="I21" s="8">
        <f t="shared" si="1"/>
        <v>136.2278313053262</v>
      </c>
      <c r="J21" s="8">
        <f t="shared" si="2"/>
        <v>2387.0067400000003</v>
      </c>
      <c r="K21" s="8">
        <f t="shared" si="3"/>
        <v>275.51520147058824</v>
      </c>
      <c r="L21" s="8">
        <f t="shared" si="4"/>
        <v>1064.8337400000005</v>
      </c>
      <c r="M21" s="8">
        <f t="shared" si="7"/>
        <v>139.7004123149402</v>
      </c>
      <c r="N21" s="8">
        <f t="shared" si="5"/>
        <v>183.71282310256916</v>
      </c>
      <c r="O21" s="8"/>
    </row>
    <row r="22" spans="1:15" s="11" customFormat="1" ht="24.75" customHeight="1">
      <c r="A22" s="7" t="s">
        <v>20</v>
      </c>
      <c r="B22" s="24">
        <v>360.8</v>
      </c>
      <c r="C22" s="24">
        <v>360.8</v>
      </c>
      <c r="D22" s="67">
        <v>252</v>
      </c>
      <c r="E22" s="24">
        <v>252</v>
      </c>
      <c r="F22" s="67">
        <v>556.0806400000001</v>
      </c>
      <c r="G22" s="67">
        <v>1035.4695199999999</v>
      </c>
      <c r="H22" s="9">
        <f t="shared" si="8"/>
        <v>479.38887999999974</v>
      </c>
      <c r="I22" s="8">
        <f t="shared" si="1"/>
        <v>186.20851824656214</v>
      </c>
      <c r="J22" s="8">
        <f t="shared" si="2"/>
        <v>783.4695199999999</v>
      </c>
      <c r="K22" s="8">
        <f t="shared" si="3"/>
        <v>410.90060317460313</v>
      </c>
      <c r="L22" s="8">
        <f t="shared" si="4"/>
        <v>783.4695199999999</v>
      </c>
      <c r="M22" s="8">
        <f t="shared" si="7"/>
        <v>410.90060317460313</v>
      </c>
      <c r="N22" s="8">
        <f t="shared" si="5"/>
        <v>286.9926607538802</v>
      </c>
      <c r="O22" s="8"/>
    </row>
    <row r="23" spans="1:15" s="11" customFormat="1" ht="24.75" customHeight="1">
      <c r="A23" s="7" t="s">
        <v>21</v>
      </c>
      <c r="B23" s="24">
        <v>100</v>
      </c>
      <c r="C23" s="24">
        <v>100</v>
      </c>
      <c r="D23" s="67">
        <v>66.39999999999999</v>
      </c>
      <c r="E23" s="24">
        <v>66.4</v>
      </c>
      <c r="F23" s="67">
        <v>28.68987</v>
      </c>
      <c r="G23" s="67">
        <v>69.80966000000001</v>
      </c>
      <c r="H23" s="9">
        <f t="shared" si="8"/>
        <v>41.11979000000001</v>
      </c>
      <c r="I23" s="8">
        <f t="shared" si="1"/>
        <v>243.32511789004278</v>
      </c>
      <c r="J23" s="8">
        <f t="shared" si="2"/>
        <v>3.4096600000000166</v>
      </c>
      <c r="K23" s="8">
        <f t="shared" si="3"/>
        <v>105.13503012048196</v>
      </c>
      <c r="L23" s="8">
        <f t="shared" si="4"/>
        <v>3.4096600000000024</v>
      </c>
      <c r="M23" s="8">
        <f t="shared" si="7"/>
        <v>105.13503012048193</v>
      </c>
      <c r="N23" s="8">
        <f t="shared" si="5"/>
        <v>69.80966000000001</v>
      </c>
      <c r="O23" s="8"/>
    </row>
    <row r="24" spans="1:15" s="11" customFormat="1" ht="24.75" customHeight="1">
      <c r="A24" s="7" t="s">
        <v>22</v>
      </c>
      <c r="B24" s="24">
        <v>388</v>
      </c>
      <c r="C24" s="24">
        <v>388</v>
      </c>
      <c r="D24" s="67">
        <v>256</v>
      </c>
      <c r="E24" s="24">
        <v>256</v>
      </c>
      <c r="F24" s="67">
        <v>284.43823000000003</v>
      </c>
      <c r="G24" s="67">
        <v>1439.58395</v>
      </c>
      <c r="H24" s="9">
        <f t="shared" si="8"/>
        <v>1155.14572</v>
      </c>
      <c r="I24" s="8">
        <f t="shared" si="1"/>
        <v>506.11478984382654</v>
      </c>
      <c r="J24" s="8">
        <f t="shared" si="2"/>
        <v>1183.58395</v>
      </c>
      <c r="K24" s="8">
        <f t="shared" si="3"/>
        <v>562.33748046875</v>
      </c>
      <c r="L24" s="8">
        <f t="shared" si="4"/>
        <v>1183.58395</v>
      </c>
      <c r="M24" s="8">
        <f t="shared" si="7"/>
        <v>562.33748046875</v>
      </c>
      <c r="N24" s="8">
        <f t="shared" si="5"/>
        <v>371.0267912371134</v>
      </c>
      <c r="O24" s="8"/>
    </row>
    <row r="25" spans="1:15" s="11" customFormat="1" ht="24.75" customHeight="1">
      <c r="A25" s="7" t="s">
        <v>23</v>
      </c>
      <c r="B25" s="24">
        <v>1021</v>
      </c>
      <c r="C25" s="24">
        <v>1021</v>
      </c>
      <c r="D25" s="67">
        <v>914.335</v>
      </c>
      <c r="E25" s="24">
        <v>914.335</v>
      </c>
      <c r="F25" s="67">
        <v>1279.12898</v>
      </c>
      <c r="G25" s="67">
        <v>1135.89906</v>
      </c>
      <c r="H25" s="9">
        <f t="shared" si="8"/>
        <v>-143.22992</v>
      </c>
      <c r="I25" s="8">
        <f t="shared" si="1"/>
        <v>88.8025428053393</v>
      </c>
      <c r="J25" s="8">
        <f t="shared" si="2"/>
        <v>221.56405999999993</v>
      </c>
      <c r="K25" s="8">
        <f t="shared" si="3"/>
        <v>124.23226279208386</v>
      </c>
      <c r="L25" s="8">
        <f t="shared" si="4"/>
        <v>221.56405999999993</v>
      </c>
      <c r="M25" s="8">
        <f t="shared" si="7"/>
        <v>124.23226279208386</v>
      </c>
      <c r="N25" s="8">
        <f t="shared" si="5"/>
        <v>111.25358080313418</v>
      </c>
      <c r="O25" s="8"/>
    </row>
    <row r="26" spans="1:15" s="11" customFormat="1" ht="24.75" customHeight="1">
      <c r="A26" s="7" t="s">
        <v>24</v>
      </c>
      <c r="B26" s="24">
        <v>983</v>
      </c>
      <c r="C26" s="24">
        <v>1133</v>
      </c>
      <c r="D26" s="67">
        <v>554.5</v>
      </c>
      <c r="E26" s="24">
        <v>704.5</v>
      </c>
      <c r="F26" s="67">
        <v>1485.29567</v>
      </c>
      <c r="G26" s="67">
        <v>1904.35184</v>
      </c>
      <c r="H26" s="9">
        <f t="shared" si="8"/>
        <v>419.05617000000007</v>
      </c>
      <c r="I26" s="8">
        <f t="shared" si="1"/>
        <v>128.21365324521548</v>
      </c>
      <c r="J26" s="8">
        <f t="shared" si="2"/>
        <v>1349.85184</v>
      </c>
      <c r="K26" s="8">
        <f t="shared" si="3"/>
        <v>343.4358593327322</v>
      </c>
      <c r="L26" s="8">
        <f t="shared" si="4"/>
        <v>1199.85184</v>
      </c>
      <c r="M26" s="8">
        <f t="shared" si="7"/>
        <v>270.31253938963806</v>
      </c>
      <c r="N26" s="8">
        <f t="shared" si="5"/>
        <v>193.72856968463887</v>
      </c>
      <c r="O26" s="8"/>
    </row>
    <row r="27" spans="1:15" s="11" customFormat="1" ht="24.75" customHeight="1">
      <c r="A27" s="7" t="s">
        <v>25</v>
      </c>
      <c r="B27" s="24">
        <v>703.5</v>
      </c>
      <c r="C27" s="24">
        <v>703.5</v>
      </c>
      <c r="D27" s="67">
        <v>468.91</v>
      </c>
      <c r="E27" s="24">
        <v>468.91</v>
      </c>
      <c r="F27" s="67">
        <v>10862.31702</v>
      </c>
      <c r="G27" s="67">
        <v>2779.7164</v>
      </c>
      <c r="H27" s="9">
        <f t="shared" si="8"/>
        <v>-8082.600620000001</v>
      </c>
      <c r="I27" s="8">
        <f t="shared" si="1"/>
        <v>25.59045546987727</v>
      </c>
      <c r="J27" s="8">
        <f t="shared" si="2"/>
        <v>2310.8064</v>
      </c>
      <c r="K27" s="8">
        <f t="shared" si="3"/>
        <v>592.803821628884</v>
      </c>
      <c r="L27" s="8">
        <f t="shared" si="4"/>
        <v>2310.8064</v>
      </c>
      <c r="M27" s="8">
        <f t="shared" si="7"/>
        <v>592.803821628884</v>
      </c>
      <c r="N27" s="8">
        <f t="shared" si="5"/>
        <v>395.1267093105899</v>
      </c>
      <c r="O27" s="8"/>
    </row>
    <row r="28" spans="1:15" s="11" customFormat="1" ht="24.75" customHeight="1">
      <c r="A28" s="7" t="s">
        <v>26</v>
      </c>
      <c r="B28" s="24">
        <v>320</v>
      </c>
      <c r="C28" s="24">
        <v>320</v>
      </c>
      <c r="D28" s="67">
        <v>212.79999999999998</v>
      </c>
      <c r="E28" s="24">
        <v>212.8</v>
      </c>
      <c r="F28" s="67">
        <v>99.24239</v>
      </c>
      <c r="G28" s="67">
        <v>537.91114</v>
      </c>
      <c r="H28" s="9">
        <f t="shared" si="8"/>
        <v>438.66875000000005</v>
      </c>
      <c r="I28" s="8">
        <f t="shared" si="1"/>
        <v>542.0175189251287</v>
      </c>
      <c r="J28" s="8">
        <f t="shared" si="2"/>
        <v>325.1111400000001</v>
      </c>
      <c r="K28" s="8">
        <f t="shared" si="3"/>
        <v>252.77779135338352</v>
      </c>
      <c r="L28" s="8">
        <f t="shared" si="4"/>
        <v>325.11114000000003</v>
      </c>
      <c r="M28" s="8">
        <f t="shared" si="7"/>
        <v>252.77779135338346</v>
      </c>
      <c r="N28" s="8">
        <f t="shared" si="5"/>
        <v>168.09723125000002</v>
      </c>
      <c r="O28" s="8"/>
    </row>
    <row r="29" spans="1:15" s="11" customFormat="1" ht="24.75" customHeight="1">
      <c r="A29" s="7" t="s">
        <v>27</v>
      </c>
      <c r="B29" s="24">
        <v>141</v>
      </c>
      <c r="C29" s="24">
        <v>786</v>
      </c>
      <c r="D29" s="67">
        <v>76.75</v>
      </c>
      <c r="E29" s="24">
        <v>721.75</v>
      </c>
      <c r="F29" s="67">
        <v>823.36096</v>
      </c>
      <c r="G29" s="67">
        <v>746.02739</v>
      </c>
      <c r="H29" s="9">
        <f t="shared" si="8"/>
        <v>-77.33357000000001</v>
      </c>
      <c r="I29" s="8">
        <f t="shared" si="1"/>
        <v>90.60757386408021</v>
      </c>
      <c r="J29" s="8">
        <f t="shared" si="2"/>
        <v>669.27739</v>
      </c>
      <c r="K29" s="8">
        <f t="shared" si="3"/>
        <v>972.022657980456</v>
      </c>
      <c r="L29" s="8">
        <f t="shared" si="4"/>
        <v>24.27738999999997</v>
      </c>
      <c r="M29" s="8">
        <f t="shared" si="7"/>
        <v>103.36368410114305</v>
      </c>
      <c r="N29" s="8">
        <f t="shared" si="5"/>
        <v>529.097439716312</v>
      </c>
      <c r="O29" s="8"/>
    </row>
    <row r="30" spans="1:15" s="11" customFormat="1" ht="24.75" customHeight="1">
      <c r="A30" s="7" t="s">
        <v>28</v>
      </c>
      <c r="B30" s="24">
        <v>901.8</v>
      </c>
      <c r="C30" s="24">
        <v>971.2</v>
      </c>
      <c r="D30" s="67">
        <v>601.1999999999999</v>
      </c>
      <c r="E30" s="24">
        <v>670.6</v>
      </c>
      <c r="F30" s="67">
        <v>359.897</v>
      </c>
      <c r="G30" s="67">
        <v>638.70183</v>
      </c>
      <c r="H30" s="9">
        <f t="shared" si="8"/>
        <v>278.80483</v>
      </c>
      <c r="I30" s="8">
        <f t="shared" si="1"/>
        <v>177.46795055251917</v>
      </c>
      <c r="J30" s="8">
        <f t="shared" si="2"/>
        <v>37.50183000000004</v>
      </c>
      <c r="K30" s="8">
        <f t="shared" si="3"/>
        <v>106.23782934131738</v>
      </c>
      <c r="L30" s="8">
        <f t="shared" si="4"/>
        <v>-31.89817000000005</v>
      </c>
      <c r="M30" s="8">
        <f t="shared" si="7"/>
        <v>95.24333880107366</v>
      </c>
      <c r="N30" s="8">
        <f t="shared" si="5"/>
        <v>70.82521956087824</v>
      </c>
      <c r="O30" s="8"/>
    </row>
    <row r="31" spans="1:15" s="11" customFormat="1" ht="24.75" customHeight="1">
      <c r="A31" s="7" t="s">
        <v>29</v>
      </c>
      <c r="B31" s="24">
        <v>1284.8</v>
      </c>
      <c r="C31" s="24">
        <v>1284.8</v>
      </c>
      <c r="D31" s="67">
        <v>856.5</v>
      </c>
      <c r="E31" s="24">
        <v>856.5</v>
      </c>
      <c r="F31" s="67">
        <v>387.61497</v>
      </c>
      <c r="G31" s="67">
        <v>1011.0271299999999</v>
      </c>
      <c r="H31" s="9">
        <f t="shared" si="8"/>
        <v>623.4121599999999</v>
      </c>
      <c r="I31" s="8">
        <f t="shared" si="1"/>
        <v>260.8328388348881</v>
      </c>
      <c r="J31" s="8">
        <f t="shared" si="2"/>
        <v>154.52712999999994</v>
      </c>
      <c r="K31" s="8">
        <f t="shared" si="3"/>
        <v>118.04169643899591</v>
      </c>
      <c r="L31" s="8">
        <f t="shared" si="4"/>
        <v>154.52712999999994</v>
      </c>
      <c r="M31" s="8">
        <f t="shared" si="7"/>
        <v>118.04169643899591</v>
      </c>
      <c r="N31" s="8">
        <f t="shared" si="5"/>
        <v>78.69140177459528</v>
      </c>
      <c r="O31" s="8"/>
    </row>
    <row r="32" spans="1:15" s="11" customFormat="1" ht="24.75" customHeight="1">
      <c r="A32" s="7" t="s">
        <v>30</v>
      </c>
      <c r="B32" s="24">
        <v>590</v>
      </c>
      <c r="C32" s="24">
        <v>590</v>
      </c>
      <c r="D32" s="67">
        <v>393.2</v>
      </c>
      <c r="E32" s="24">
        <v>393.2</v>
      </c>
      <c r="F32" s="67">
        <v>156.18516</v>
      </c>
      <c r="G32" s="67">
        <v>450.64961</v>
      </c>
      <c r="H32" s="9">
        <f t="shared" si="8"/>
        <v>294.46445</v>
      </c>
      <c r="I32" s="8">
        <f t="shared" si="1"/>
        <v>288.53548570171455</v>
      </c>
      <c r="J32" s="8">
        <f t="shared" si="2"/>
        <v>57.44961000000001</v>
      </c>
      <c r="K32" s="8">
        <f t="shared" si="3"/>
        <v>114.61078585961344</v>
      </c>
      <c r="L32" s="8">
        <f t="shared" si="4"/>
        <v>57.44961000000001</v>
      </c>
      <c r="M32" s="8">
        <f t="shared" si="7"/>
        <v>114.61078585961344</v>
      </c>
      <c r="N32" s="8">
        <f t="shared" si="5"/>
        <v>76.38128983050846</v>
      </c>
      <c r="O32" s="8"/>
    </row>
    <row r="33" spans="1:15" s="11" customFormat="1" ht="24.75" customHeight="1">
      <c r="A33" s="7" t="s">
        <v>31</v>
      </c>
      <c r="B33" s="24">
        <v>2716.5</v>
      </c>
      <c r="C33" s="24">
        <v>2716.5</v>
      </c>
      <c r="D33" s="67">
        <v>2348.0999999999995</v>
      </c>
      <c r="E33" s="24">
        <v>2348.1</v>
      </c>
      <c r="F33" s="67">
        <v>696.1372799999999</v>
      </c>
      <c r="G33" s="67">
        <v>449.46604999999994</v>
      </c>
      <c r="H33" s="9">
        <f t="shared" si="8"/>
        <v>-246.67122999999998</v>
      </c>
      <c r="I33" s="8">
        <f t="shared" si="1"/>
        <v>64.56572042801673</v>
      </c>
      <c r="J33" s="8">
        <f t="shared" si="2"/>
        <v>-1898.6339499999995</v>
      </c>
      <c r="K33" s="8">
        <f t="shared" si="3"/>
        <v>19.14169115455049</v>
      </c>
      <c r="L33" s="8">
        <f t="shared" si="4"/>
        <v>-1898.63395</v>
      </c>
      <c r="M33" s="8">
        <f t="shared" si="7"/>
        <v>19.141691154550486</v>
      </c>
      <c r="N33" s="8">
        <f t="shared" si="5"/>
        <v>16.54577765507086</v>
      </c>
      <c r="O33" s="8"/>
    </row>
    <row r="34" spans="1:15" s="11" customFormat="1" ht="24.75" customHeight="1">
      <c r="A34" s="7" t="s">
        <v>32</v>
      </c>
      <c r="B34" s="24">
        <v>817</v>
      </c>
      <c r="C34" s="24">
        <v>884.162</v>
      </c>
      <c r="D34" s="67">
        <v>537</v>
      </c>
      <c r="E34" s="24">
        <v>604.162</v>
      </c>
      <c r="F34" s="67">
        <v>273.45262</v>
      </c>
      <c r="G34" s="67">
        <v>444.74746999999996</v>
      </c>
      <c r="H34" s="9">
        <f t="shared" si="8"/>
        <v>171.29484999999994</v>
      </c>
      <c r="I34" s="8">
        <f t="shared" si="1"/>
        <v>162.64150988935484</v>
      </c>
      <c r="J34" s="8">
        <f t="shared" si="2"/>
        <v>-92.25253000000004</v>
      </c>
      <c r="K34" s="8">
        <f t="shared" si="3"/>
        <v>82.82075791433891</v>
      </c>
      <c r="L34" s="8">
        <f t="shared" si="4"/>
        <v>-159.41453000000007</v>
      </c>
      <c r="M34" s="8">
        <f t="shared" si="7"/>
        <v>73.61394294907656</v>
      </c>
      <c r="N34" s="8">
        <f t="shared" si="5"/>
        <v>54.43665483476132</v>
      </c>
      <c r="O34" s="8"/>
    </row>
    <row r="35" spans="1:15" s="11" customFormat="1" ht="24.75" customHeight="1">
      <c r="A35" s="7" t="s">
        <v>33</v>
      </c>
      <c r="B35" s="24">
        <v>3055.636</v>
      </c>
      <c r="C35" s="24">
        <v>7827.673000000001</v>
      </c>
      <c r="D35" s="67">
        <v>2212.8520000000003</v>
      </c>
      <c r="E35" s="24">
        <v>6984.889</v>
      </c>
      <c r="F35" s="67">
        <v>7379.75502</v>
      </c>
      <c r="G35" s="67">
        <v>6893.21832</v>
      </c>
      <c r="H35" s="9">
        <f t="shared" si="8"/>
        <v>-486.53669999999966</v>
      </c>
      <c r="I35" s="8">
        <f t="shared" si="1"/>
        <v>93.40714293792371</v>
      </c>
      <c r="J35" s="8">
        <f t="shared" si="2"/>
        <v>4680.366319999999</v>
      </c>
      <c r="K35" s="8">
        <f t="shared" si="3"/>
        <v>311.5083304260745</v>
      </c>
      <c r="L35" s="8">
        <f t="shared" si="4"/>
        <v>-91.67068000000017</v>
      </c>
      <c r="M35" s="8">
        <f t="shared" si="7"/>
        <v>98.6875857297088</v>
      </c>
      <c r="N35" s="8">
        <f t="shared" si="5"/>
        <v>225.59029675000554</v>
      </c>
      <c r="O35" s="8"/>
    </row>
    <row r="36" spans="1:15" s="11" customFormat="1" ht="24.75" customHeight="1">
      <c r="A36" s="7" t="s">
        <v>34</v>
      </c>
      <c r="B36" s="24">
        <v>868.8</v>
      </c>
      <c r="C36" s="24">
        <v>1297.522</v>
      </c>
      <c r="D36" s="67">
        <v>544.2</v>
      </c>
      <c r="E36" s="24">
        <v>972.922</v>
      </c>
      <c r="F36" s="67">
        <v>583.21698</v>
      </c>
      <c r="G36" s="67">
        <v>964.04398</v>
      </c>
      <c r="H36" s="9">
        <f t="shared" si="8"/>
        <v>380.827</v>
      </c>
      <c r="I36" s="8">
        <f t="shared" si="1"/>
        <v>165.29765302786623</v>
      </c>
      <c r="J36" s="8">
        <f t="shared" si="2"/>
        <v>419.84398</v>
      </c>
      <c r="K36" s="8">
        <f t="shared" si="3"/>
        <v>177.14883866225654</v>
      </c>
      <c r="L36" s="8">
        <f t="shared" si="4"/>
        <v>-8.878019999999992</v>
      </c>
      <c r="M36" s="8">
        <f t="shared" si="7"/>
        <v>99.0874890278974</v>
      </c>
      <c r="N36" s="8">
        <f t="shared" si="5"/>
        <v>110.96270488029467</v>
      </c>
      <c r="O36" s="8"/>
    </row>
    <row r="37" spans="1:15" s="11" customFormat="1" ht="24.75" customHeight="1">
      <c r="A37" s="7" t="s">
        <v>35</v>
      </c>
      <c r="B37" s="24">
        <v>1241.2</v>
      </c>
      <c r="C37" s="24">
        <v>1241.2</v>
      </c>
      <c r="D37" s="67">
        <v>734.4000000000001</v>
      </c>
      <c r="E37" s="24">
        <v>734.4</v>
      </c>
      <c r="F37" s="67">
        <v>307.05495</v>
      </c>
      <c r="G37" s="67">
        <v>442.39583999999996</v>
      </c>
      <c r="H37" s="9">
        <f t="shared" si="8"/>
        <v>135.34088999999994</v>
      </c>
      <c r="I37" s="8">
        <f t="shared" si="1"/>
        <v>144.07709108744214</v>
      </c>
      <c r="J37" s="8">
        <f t="shared" si="2"/>
        <v>-292.0041600000001</v>
      </c>
      <c r="K37" s="8">
        <f t="shared" si="3"/>
        <v>60.239084967320245</v>
      </c>
      <c r="L37" s="8">
        <f t="shared" si="4"/>
        <v>-292.00416</v>
      </c>
      <c r="M37" s="8">
        <f t="shared" si="7"/>
        <v>60.23908496732025</v>
      </c>
      <c r="N37" s="8">
        <f t="shared" si="5"/>
        <v>35.64259104092813</v>
      </c>
      <c r="O37" s="8"/>
    </row>
    <row r="38" spans="1:15" s="11" customFormat="1" ht="24.75" customHeight="1">
      <c r="A38" s="7" t="s">
        <v>36</v>
      </c>
      <c r="B38" s="24">
        <v>1540</v>
      </c>
      <c r="C38" s="24">
        <v>1540</v>
      </c>
      <c r="D38" s="67">
        <v>1026.3999999999999</v>
      </c>
      <c r="E38" s="24">
        <v>1026.4</v>
      </c>
      <c r="F38" s="67">
        <v>652.9252100000001</v>
      </c>
      <c r="G38" s="67">
        <v>1018.65721</v>
      </c>
      <c r="H38" s="9">
        <f t="shared" si="8"/>
        <v>365.73199999999986</v>
      </c>
      <c r="I38" s="8">
        <f t="shared" si="1"/>
        <v>156.014378737191</v>
      </c>
      <c r="J38" s="8">
        <f t="shared" si="2"/>
        <v>-7.7427899999999</v>
      </c>
      <c r="K38" s="8">
        <f t="shared" si="3"/>
        <v>99.24563620420889</v>
      </c>
      <c r="L38" s="8">
        <f t="shared" si="4"/>
        <v>-7.742790000000127</v>
      </c>
      <c r="M38" s="8">
        <f t="shared" si="7"/>
        <v>99.24563620420888</v>
      </c>
      <c r="N38" s="8">
        <f t="shared" si="5"/>
        <v>66.14657207792207</v>
      </c>
      <c r="O38" s="8"/>
    </row>
    <row r="39" spans="1:15" s="11" customFormat="1" ht="24.75" customHeight="1">
      <c r="A39" s="7" t="s">
        <v>37</v>
      </c>
      <c r="B39" s="24">
        <v>46</v>
      </c>
      <c r="C39" s="24">
        <v>46</v>
      </c>
      <c r="D39" s="67">
        <v>27.6</v>
      </c>
      <c r="E39" s="24">
        <v>27.6</v>
      </c>
      <c r="F39" s="67">
        <v>48.1464</v>
      </c>
      <c r="G39" s="67">
        <v>66.52827</v>
      </c>
      <c r="H39" s="9">
        <f t="shared" si="8"/>
        <v>18.381870000000006</v>
      </c>
      <c r="I39" s="8">
        <f t="shared" si="1"/>
        <v>138.1791161956034</v>
      </c>
      <c r="J39" s="8">
        <f t="shared" si="2"/>
        <v>38.928270000000005</v>
      </c>
      <c r="K39" s="8">
        <f t="shared" si="3"/>
        <v>241.04445652173916</v>
      </c>
      <c r="L39" s="8">
        <f t="shared" si="4"/>
        <v>38.928270000000005</v>
      </c>
      <c r="M39" s="8">
        <f t="shared" si="7"/>
        <v>241.04445652173916</v>
      </c>
      <c r="N39" s="8">
        <f t="shared" si="5"/>
        <v>144.6266739130435</v>
      </c>
      <c r="O39" s="8"/>
    </row>
    <row r="40" spans="1:15" s="11" customFormat="1" ht="24.75" customHeight="1">
      <c r="A40" s="7" t="s">
        <v>38</v>
      </c>
      <c r="B40" s="24">
        <v>925</v>
      </c>
      <c r="C40" s="24">
        <v>925</v>
      </c>
      <c r="D40" s="67">
        <v>616.64</v>
      </c>
      <c r="E40" s="24">
        <v>616.64</v>
      </c>
      <c r="F40" s="67">
        <v>386.04785</v>
      </c>
      <c r="G40" s="67">
        <v>556.70452</v>
      </c>
      <c r="H40" s="9">
        <f t="shared" si="8"/>
        <v>170.65667000000002</v>
      </c>
      <c r="I40" s="8">
        <f t="shared" si="1"/>
        <v>144.20609258670913</v>
      </c>
      <c r="J40" s="8">
        <f t="shared" si="2"/>
        <v>-59.935479999999984</v>
      </c>
      <c r="K40" s="8">
        <f t="shared" si="3"/>
        <v>90.28031266216918</v>
      </c>
      <c r="L40" s="8">
        <f t="shared" si="4"/>
        <v>-59.935479999999984</v>
      </c>
      <c r="M40" s="8">
        <f t="shared" si="7"/>
        <v>90.28031266216918</v>
      </c>
      <c r="N40" s="8">
        <f t="shared" si="5"/>
        <v>60.18427243243243</v>
      </c>
      <c r="O40" s="8"/>
    </row>
    <row r="41" spans="1:15" s="11" customFormat="1" ht="24.75" customHeight="1">
      <c r="A41" s="7" t="s">
        <v>39</v>
      </c>
      <c r="B41" s="24">
        <v>75</v>
      </c>
      <c r="C41" s="24">
        <v>1142.85</v>
      </c>
      <c r="D41" s="67">
        <v>10</v>
      </c>
      <c r="E41" s="24">
        <v>1065.45</v>
      </c>
      <c r="F41" s="67">
        <v>1458.37258</v>
      </c>
      <c r="G41" s="67">
        <v>2110.3935100000003</v>
      </c>
      <c r="H41" s="9">
        <f t="shared" si="8"/>
        <v>652.0209300000004</v>
      </c>
      <c r="I41" s="8">
        <f aca="true" t="shared" si="9" ref="I41:I72">IF(F41=0,0,G41/F41*100)</f>
        <v>144.70880342525368</v>
      </c>
      <c r="J41" s="8">
        <f aca="true" t="shared" si="10" ref="J41:J72">G41-D41</f>
        <v>2100.3935100000003</v>
      </c>
      <c r="K41" s="8">
        <f aca="true" t="shared" si="11" ref="K41:K72">IF(D41=0,0,G41/D41*100)</f>
        <v>21103.935100000002</v>
      </c>
      <c r="L41" s="8">
        <f aca="true" t="shared" si="12" ref="L41:L72">G41-E41</f>
        <v>1044.9435100000003</v>
      </c>
      <c r="M41" s="8">
        <f t="shared" si="7"/>
        <v>198.07532122577317</v>
      </c>
      <c r="N41" s="8">
        <f aca="true" t="shared" si="13" ref="N41:N72">IF(B41=0,0,G41/B41*100)</f>
        <v>2813.858013333334</v>
      </c>
      <c r="O41" s="8"/>
    </row>
    <row r="42" spans="1:15" s="11" customFormat="1" ht="24.75" customHeight="1">
      <c r="A42" s="7" t="s">
        <v>40</v>
      </c>
      <c r="B42" s="24">
        <v>55</v>
      </c>
      <c r="C42" s="24">
        <v>55</v>
      </c>
      <c r="D42" s="67">
        <v>33.5</v>
      </c>
      <c r="E42" s="24">
        <v>33.5</v>
      </c>
      <c r="F42" s="67">
        <v>21.60736</v>
      </c>
      <c r="G42" s="67">
        <v>57.27897</v>
      </c>
      <c r="H42" s="9">
        <f t="shared" si="8"/>
        <v>35.67161</v>
      </c>
      <c r="I42" s="8">
        <f t="shared" si="9"/>
        <v>265.09008967314844</v>
      </c>
      <c r="J42" s="8">
        <f t="shared" si="10"/>
        <v>23.77897</v>
      </c>
      <c r="K42" s="8">
        <f t="shared" si="11"/>
        <v>170.982</v>
      </c>
      <c r="L42" s="8">
        <f t="shared" si="12"/>
        <v>23.77897</v>
      </c>
      <c r="M42" s="8">
        <f t="shared" si="7"/>
        <v>170.982</v>
      </c>
      <c r="N42" s="8">
        <f t="shared" si="13"/>
        <v>104.14358181818181</v>
      </c>
      <c r="O42" s="8"/>
    </row>
    <row r="43" spans="1:15" s="11" customFormat="1" ht="24.75" customHeight="1">
      <c r="A43" s="7" t="s">
        <v>41</v>
      </c>
      <c r="B43" s="24">
        <v>1491</v>
      </c>
      <c r="C43" s="24">
        <v>1966.391</v>
      </c>
      <c r="D43" s="67">
        <v>970.6639999999999</v>
      </c>
      <c r="E43" s="24">
        <v>1446.055</v>
      </c>
      <c r="F43" s="67">
        <v>1523.75136</v>
      </c>
      <c r="G43" s="67">
        <v>1963.3459300000002</v>
      </c>
      <c r="H43" s="9">
        <f t="shared" si="8"/>
        <v>439.5945700000002</v>
      </c>
      <c r="I43" s="8">
        <f t="shared" si="9"/>
        <v>128.8494948414681</v>
      </c>
      <c r="J43" s="8">
        <f t="shared" si="10"/>
        <v>992.6819300000003</v>
      </c>
      <c r="K43" s="8">
        <f t="shared" si="11"/>
        <v>202.26833693224435</v>
      </c>
      <c r="L43" s="8">
        <f t="shared" si="12"/>
        <v>517.2909300000001</v>
      </c>
      <c r="M43" s="8">
        <f t="shared" si="7"/>
        <v>135.77256259270914</v>
      </c>
      <c r="N43" s="8">
        <f t="shared" si="13"/>
        <v>131.6798075117371</v>
      </c>
      <c r="O43" s="8"/>
    </row>
    <row r="44" spans="1:15" s="11" customFormat="1" ht="24.75" customHeight="1">
      <c r="A44" s="7" t="s">
        <v>42</v>
      </c>
      <c r="B44" s="24">
        <v>512</v>
      </c>
      <c r="C44" s="24">
        <v>512</v>
      </c>
      <c r="D44" s="67">
        <v>341.59999999999997</v>
      </c>
      <c r="E44" s="24">
        <v>341.6</v>
      </c>
      <c r="F44" s="67">
        <v>222.3525</v>
      </c>
      <c r="G44" s="67">
        <v>280.17172999999997</v>
      </c>
      <c r="H44" s="9">
        <f t="shared" si="8"/>
        <v>57.819229999999976</v>
      </c>
      <c r="I44" s="8">
        <f t="shared" si="9"/>
        <v>126.00340900147286</v>
      </c>
      <c r="J44" s="8">
        <f t="shared" si="10"/>
        <v>-61.42827</v>
      </c>
      <c r="K44" s="8">
        <f t="shared" si="11"/>
        <v>82.01748536299766</v>
      </c>
      <c r="L44" s="8">
        <f t="shared" si="12"/>
        <v>-61.428270000000055</v>
      </c>
      <c r="M44" s="8">
        <f t="shared" si="7"/>
        <v>82.01748536299765</v>
      </c>
      <c r="N44" s="8">
        <f t="shared" si="13"/>
        <v>54.72104101562499</v>
      </c>
      <c r="O44" s="8"/>
    </row>
    <row r="45" spans="1:15" s="11" customFormat="1" ht="24.75" customHeight="1">
      <c r="A45" s="7" t="s">
        <v>43</v>
      </c>
      <c r="B45" s="24">
        <v>1842.5</v>
      </c>
      <c r="C45" s="24">
        <v>2134.5</v>
      </c>
      <c r="D45" s="67">
        <v>1202.5</v>
      </c>
      <c r="E45" s="24">
        <v>1494.5</v>
      </c>
      <c r="F45" s="67">
        <v>298.28215</v>
      </c>
      <c r="G45" s="67">
        <v>1661.67965</v>
      </c>
      <c r="H45" s="9">
        <f t="shared" si="8"/>
        <v>1363.3975</v>
      </c>
      <c r="I45" s="8">
        <f t="shared" si="9"/>
        <v>557.0831677322964</v>
      </c>
      <c r="J45" s="8">
        <f t="shared" si="10"/>
        <v>459.17965000000004</v>
      </c>
      <c r="K45" s="8">
        <f t="shared" si="11"/>
        <v>138.18541787941788</v>
      </c>
      <c r="L45" s="8">
        <f t="shared" si="12"/>
        <v>167.17965000000004</v>
      </c>
      <c r="M45" s="8">
        <f t="shared" si="7"/>
        <v>111.18632653061225</v>
      </c>
      <c r="N45" s="8">
        <f t="shared" si="13"/>
        <v>90.18614111261873</v>
      </c>
      <c r="O45" s="8"/>
    </row>
    <row r="46" spans="1:15" s="11" customFormat="1" ht="24.75" customHeight="1">
      <c r="A46" s="7" t="s">
        <v>44</v>
      </c>
      <c r="B46" s="24">
        <v>43889.165</v>
      </c>
      <c r="C46" s="24">
        <v>44089.165</v>
      </c>
      <c r="D46" s="67">
        <v>32423.218999999994</v>
      </c>
      <c r="E46" s="24">
        <v>31623.218999999997</v>
      </c>
      <c r="F46" s="67">
        <v>14808.594969999998</v>
      </c>
      <c r="G46" s="67">
        <v>11633.59774</v>
      </c>
      <c r="H46" s="9">
        <f t="shared" si="8"/>
        <v>-3174.997229999999</v>
      </c>
      <c r="I46" s="8">
        <f t="shared" si="9"/>
        <v>78.5597672403623</v>
      </c>
      <c r="J46" s="8">
        <f t="shared" si="10"/>
        <v>-20789.621259999993</v>
      </c>
      <c r="K46" s="8">
        <f t="shared" si="11"/>
        <v>35.88045264722174</v>
      </c>
      <c r="L46" s="8">
        <f t="shared" si="12"/>
        <v>-19989.62126</v>
      </c>
      <c r="M46" s="8">
        <f t="shared" si="7"/>
        <v>36.78815157938223</v>
      </c>
      <c r="N46" s="8">
        <f t="shared" si="13"/>
        <v>26.506764801745486</v>
      </c>
      <c r="O46" s="8"/>
    </row>
    <row r="47" spans="1:15" s="11" customFormat="1" ht="24.75" customHeight="1">
      <c r="A47" s="7" t="s">
        <v>45</v>
      </c>
      <c r="B47" s="24">
        <v>25165.77</v>
      </c>
      <c r="C47" s="24">
        <v>28620.17</v>
      </c>
      <c r="D47" s="67">
        <v>21505.049</v>
      </c>
      <c r="E47" s="24">
        <v>25019.449</v>
      </c>
      <c r="F47" s="67">
        <v>31148.184999999998</v>
      </c>
      <c r="G47" s="67">
        <v>29220.602130000003</v>
      </c>
      <c r="H47" s="9">
        <f t="shared" si="8"/>
        <v>-1927.5828699999947</v>
      </c>
      <c r="I47" s="8">
        <f t="shared" si="9"/>
        <v>93.81157242388282</v>
      </c>
      <c r="J47" s="8">
        <f t="shared" si="10"/>
        <v>7715.553130000004</v>
      </c>
      <c r="K47" s="8">
        <f t="shared" si="11"/>
        <v>135.87786816947036</v>
      </c>
      <c r="L47" s="8">
        <f t="shared" si="12"/>
        <v>4201.153130000002</v>
      </c>
      <c r="M47" s="8">
        <f t="shared" si="7"/>
        <v>116.79154936625504</v>
      </c>
      <c r="N47" s="8">
        <f t="shared" si="13"/>
        <v>116.11248982248507</v>
      </c>
      <c r="O47" s="8"/>
    </row>
    <row r="48" spans="1:15" s="11" customFormat="1" ht="24.75" customHeight="1">
      <c r="A48" s="7" t="s">
        <v>46</v>
      </c>
      <c r="B48" s="24">
        <v>6887.9</v>
      </c>
      <c r="C48" s="24">
        <v>6887.9</v>
      </c>
      <c r="D48" s="67">
        <v>3141.475</v>
      </c>
      <c r="E48" s="24">
        <v>3141.475</v>
      </c>
      <c r="F48" s="67">
        <v>4160.8824700000005</v>
      </c>
      <c r="G48" s="67">
        <v>4369.36758</v>
      </c>
      <c r="H48" s="9">
        <f t="shared" si="8"/>
        <v>208.48510999999962</v>
      </c>
      <c r="I48" s="8">
        <f t="shared" si="9"/>
        <v>105.01059838875958</v>
      </c>
      <c r="J48" s="8">
        <f t="shared" si="10"/>
        <v>1227.8925800000002</v>
      </c>
      <c r="K48" s="8">
        <f t="shared" si="11"/>
        <v>139.0864985396987</v>
      </c>
      <c r="L48" s="8">
        <f t="shared" si="12"/>
        <v>1227.8925800000002</v>
      </c>
      <c r="M48" s="8">
        <f aca="true" t="shared" si="14" ref="M48:M80">G48/E48*100</f>
        <v>139.0864985396987</v>
      </c>
      <c r="N48" s="8">
        <f t="shared" si="13"/>
        <v>63.435409631382576</v>
      </c>
      <c r="O48" s="8"/>
    </row>
    <row r="49" spans="1:15" s="11" customFormat="1" ht="24.75" customHeight="1">
      <c r="A49" s="7" t="s">
        <v>47</v>
      </c>
      <c r="B49" s="24">
        <v>72981.3</v>
      </c>
      <c r="C49" s="24">
        <v>72981.3</v>
      </c>
      <c r="D49" s="67">
        <v>45445.4</v>
      </c>
      <c r="E49" s="24">
        <v>52574.591</v>
      </c>
      <c r="F49" s="67">
        <v>86836.4694</v>
      </c>
      <c r="G49" s="67">
        <v>103335.92107999999</v>
      </c>
      <c r="H49" s="9">
        <f t="shared" si="8"/>
        <v>16499.451679999984</v>
      </c>
      <c r="I49" s="8">
        <f t="shared" si="9"/>
        <v>119.0006016988065</v>
      </c>
      <c r="J49" s="8">
        <f t="shared" si="10"/>
        <v>57890.521079999984</v>
      </c>
      <c r="K49" s="8">
        <f t="shared" si="11"/>
        <v>227.38477619296998</v>
      </c>
      <c r="L49" s="8">
        <f t="shared" si="12"/>
        <v>50761.330079999985</v>
      </c>
      <c r="M49" s="8">
        <f t="shared" si="14"/>
        <v>196.55106985045302</v>
      </c>
      <c r="N49" s="8">
        <f t="shared" si="13"/>
        <v>141.59232718518302</v>
      </c>
      <c r="O49" s="8"/>
    </row>
    <row r="50" spans="1:15" s="11" customFormat="1" ht="24.75" customHeight="1">
      <c r="A50" s="7" t="s">
        <v>48</v>
      </c>
      <c r="B50" s="24">
        <v>656.8</v>
      </c>
      <c r="C50" s="24">
        <v>2159.373</v>
      </c>
      <c r="D50" s="67">
        <v>437.40000000000003</v>
      </c>
      <c r="E50" s="24">
        <v>1939.973</v>
      </c>
      <c r="F50" s="67">
        <v>85.35077</v>
      </c>
      <c r="G50" s="67">
        <v>1986.73644</v>
      </c>
      <c r="H50" s="9">
        <f t="shared" si="8"/>
        <v>1901.38567</v>
      </c>
      <c r="I50" s="8">
        <f t="shared" si="9"/>
        <v>2327.731126503018</v>
      </c>
      <c r="J50" s="8">
        <f t="shared" si="10"/>
        <v>1549.3364399999998</v>
      </c>
      <c r="K50" s="8">
        <f t="shared" si="11"/>
        <v>454.2150068587105</v>
      </c>
      <c r="L50" s="8">
        <f t="shared" si="12"/>
        <v>46.763439999999946</v>
      </c>
      <c r="M50" s="8">
        <f t="shared" si="14"/>
        <v>102.41052014641441</v>
      </c>
      <c r="N50" s="8">
        <f t="shared" si="13"/>
        <v>302.4872777101096</v>
      </c>
      <c r="O50" s="8"/>
    </row>
    <row r="51" spans="1:15" s="11" customFormat="1" ht="24.75" customHeight="1">
      <c r="A51" s="7" t="s">
        <v>49</v>
      </c>
      <c r="B51" s="24">
        <v>250</v>
      </c>
      <c r="C51" s="24">
        <v>1415.798</v>
      </c>
      <c r="D51" s="67">
        <v>149.8</v>
      </c>
      <c r="E51" s="24">
        <v>1315.598</v>
      </c>
      <c r="F51" s="67">
        <v>138.06824999999998</v>
      </c>
      <c r="G51" s="67">
        <v>3341.27405</v>
      </c>
      <c r="H51" s="9">
        <f t="shared" si="8"/>
        <v>3203.2058</v>
      </c>
      <c r="I51" s="8">
        <f t="shared" si="9"/>
        <v>2420.0162238603016</v>
      </c>
      <c r="J51" s="8">
        <f t="shared" si="10"/>
        <v>3191.47405</v>
      </c>
      <c r="K51" s="8">
        <f t="shared" si="11"/>
        <v>2230.490020026702</v>
      </c>
      <c r="L51" s="8">
        <f t="shared" si="12"/>
        <v>2025.67605</v>
      </c>
      <c r="M51" s="8">
        <f t="shared" si="14"/>
        <v>253.97378606534824</v>
      </c>
      <c r="N51" s="8">
        <f t="shared" si="13"/>
        <v>1336.50962</v>
      </c>
      <c r="O51" s="8"/>
    </row>
    <row r="52" spans="1:15" s="11" customFormat="1" ht="24.75" customHeight="1">
      <c r="A52" s="7" t="s">
        <v>50</v>
      </c>
      <c r="B52" s="24">
        <v>1014.95</v>
      </c>
      <c r="C52" s="24">
        <v>1014.95</v>
      </c>
      <c r="D52" s="67">
        <v>1012.95</v>
      </c>
      <c r="E52" s="24">
        <v>1012.95</v>
      </c>
      <c r="F52" s="67">
        <v>142.80363</v>
      </c>
      <c r="G52" s="67">
        <v>286.08133000000004</v>
      </c>
      <c r="H52" s="9">
        <f aca="true" t="shared" si="15" ref="H52:H79">G52-F52</f>
        <v>143.27770000000004</v>
      </c>
      <c r="I52" s="8">
        <f t="shared" si="9"/>
        <v>200.33197335389866</v>
      </c>
      <c r="J52" s="8">
        <f t="shared" si="10"/>
        <v>-726.8686700000001</v>
      </c>
      <c r="K52" s="8">
        <f t="shared" si="11"/>
        <v>28.24239399772941</v>
      </c>
      <c r="L52" s="8">
        <f t="shared" si="12"/>
        <v>-726.8686700000001</v>
      </c>
      <c r="M52" s="8">
        <f t="shared" si="14"/>
        <v>28.24239399772941</v>
      </c>
      <c r="N52" s="8">
        <f t="shared" si="13"/>
        <v>28.186741218779254</v>
      </c>
      <c r="O52" s="8"/>
    </row>
    <row r="53" spans="1:15" s="11" customFormat="1" ht="24.75" customHeight="1">
      <c r="A53" s="7" t="s">
        <v>51</v>
      </c>
      <c r="B53" s="24">
        <v>549</v>
      </c>
      <c r="C53" s="24">
        <v>649</v>
      </c>
      <c r="D53" s="67">
        <v>353.4</v>
      </c>
      <c r="E53" s="24">
        <v>453.4</v>
      </c>
      <c r="F53" s="67">
        <v>482.0303</v>
      </c>
      <c r="G53" s="67">
        <v>608.0991000000001</v>
      </c>
      <c r="H53" s="9">
        <f t="shared" si="15"/>
        <v>126.06880000000012</v>
      </c>
      <c r="I53" s="8">
        <f t="shared" si="9"/>
        <v>126.15370859466721</v>
      </c>
      <c r="J53" s="8">
        <f t="shared" si="10"/>
        <v>254.69910000000016</v>
      </c>
      <c r="K53" s="8">
        <f t="shared" si="11"/>
        <v>172.071052631579</v>
      </c>
      <c r="L53" s="8">
        <f t="shared" si="12"/>
        <v>154.69910000000016</v>
      </c>
      <c r="M53" s="8">
        <f t="shared" si="14"/>
        <v>134.11978385531543</v>
      </c>
      <c r="N53" s="8">
        <f t="shared" si="13"/>
        <v>110.76486338797818</v>
      </c>
      <c r="O53" s="8"/>
    </row>
    <row r="54" spans="1:15" s="11" customFormat="1" ht="24.75" customHeight="1">
      <c r="A54" s="7" t="s">
        <v>52</v>
      </c>
      <c r="B54" s="24">
        <v>201</v>
      </c>
      <c r="C54" s="24">
        <v>201</v>
      </c>
      <c r="D54" s="67">
        <v>134.29999999999998</v>
      </c>
      <c r="E54" s="24">
        <v>134.3</v>
      </c>
      <c r="F54" s="67">
        <v>62.0765</v>
      </c>
      <c r="G54" s="67">
        <v>59.373</v>
      </c>
      <c r="H54" s="9">
        <f t="shared" si="15"/>
        <v>-2.7035000000000053</v>
      </c>
      <c r="I54" s="8">
        <f t="shared" si="9"/>
        <v>95.64488977310253</v>
      </c>
      <c r="J54" s="8">
        <f t="shared" si="10"/>
        <v>-74.92699999999999</v>
      </c>
      <c r="K54" s="8">
        <f t="shared" si="11"/>
        <v>44.209233060312734</v>
      </c>
      <c r="L54" s="8">
        <f t="shared" si="12"/>
        <v>-74.92700000000002</v>
      </c>
      <c r="M54" s="8">
        <f t="shared" si="14"/>
        <v>44.20923306031273</v>
      </c>
      <c r="N54" s="8">
        <f t="shared" si="13"/>
        <v>29.53880597014925</v>
      </c>
      <c r="O54" s="8"/>
    </row>
    <row r="55" spans="1:15" s="11" customFormat="1" ht="24.75" customHeight="1">
      <c r="A55" s="7" t="s">
        <v>53</v>
      </c>
      <c r="B55" s="24">
        <v>3200.2</v>
      </c>
      <c r="C55" s="24">
        <v>3862.4915</v>
      </c>
      <c r="D55" s="67">
        <v>2047.2999999999997</v>
      </c>
      <c r="E55" s="24">
        <v>2709.5915</v>
      </c>
      <c r="F55" s="67">
        <v>9105.53903</v>
      </c>
      <c r="G55" s="67">
        <v>2156.0087000000003</v>
      </c>
      <c r="H55" s="9">
        <f t="shared" si="15"/>
        <v>-6949.53033</v>
      </c>
      <c r="I55" s="8">
        <f t="shared" si="9"/>
        <v>23.67799086793877</v>
      </c>
      <c r="J55" s="8">
        <f t="shared" si="10"/>
        <v>108.70870000000059</v>
      </c>
      <c r="K55" s="8">
        <f t="shared" si="11"/>
        <v>105.3098568846774</v>
      </c>
      <c r="L55" s="8">
        <f t="shared" si="12"/>
        <v>-553.5827999999997</v>
      </c>
      <c r="M55" s="8">
        <f t="shared" si="14"/>
        <v>79.56951075466543</v>
      </c>
      <c r="N55" s="8">
        <f t="shared" si="13"/>
        <v>67.37106118367603</v>
      </c>
      <c r="O55" s="8"/>
    </row>
    <row r="56" spans="1:15" s="11" customFormat="1" ht="24.75" customHeight="1">
      <c r="A56" s="7" t="s">
        <v>54</v>
      </c>
      <c r="B56" s="24">
        <v>2532</v>
      </c>
      <c r="C56" s="24">
        <v>2532</v>
      </c>
      <c r="D56" s="67">
        <v>1906.7</v>
      </c>
      <c r="E56" s="24">
        <v>1906.7</v>
      </c>
      <c r="F56" s="67">
        <v>953.59884</v>
      </c>
      <c r="G56" s="67">
        <v>1637.0195999999999</v>
      </c>
      <c r="H56" s="9">
        <f t="shared" si="15"/>
        <v>683.4207599999999</v>
      </c>
      <c r="I56" s="8">
        <f t="shared" si="9"/>
        <v>171.66753264926368</v>
      </c>
      <c r="J56" s="8">
        <f t="shared" si="10"/>
        <v>-269.6804000000002</v>
      </c>
      <c r="K56" s="8">
        <f t="shared" si="11"/>
        <v>85.85617034667226</v>
      </c>
      <c r="L56" s="8">
        <f t="shared" si="12"/>
        <v>-269.6804000000002</v>
      </c>
      <c r="M56" s="8">
        <f t="shared" si="14"/>
        <v>85.85617034667226</v>
      </c>
      <c r="N56" s="8">
        <f t="shared" si="13"/>
        <v>64.65322274881517</v>
      </c>
      <c r="O56" s="8"/>
    </row>
    <row r="57" spans="1:15" s="11" customFormat="1" ht="24.75" customHeight="1">
      <c r="A57" s="7" t="s">
        <v>85</v>
      </c>
      <c r="B57" s="24">
        <v>56951.6</v>
      </c>
      <c r="C57" s="24">
        <v>56951.6</v>
      </c>
      <c r="D57" s="67">
        <v>42460.964</v>
      </c>
      <c r="E57" s="24">
        <v>42460.964</v>
      </c>
      <c r="F57" s="67">
        <v>43476.88845</v>
      </c>
      <c r="G57" s="67">
        <v>60648.50526000001</v>
      </c>
      <c r="H57" s="9">
        <f t="shared" si="15"/>
        <v>17171.616810000014</v>
      </c>
      <c r="I57" s="8">
        <f t="shared" si="9"/>
        <v>139.4959653788196</v>
      </c>
      <c r="J57" s="8">
        <f t="shared" si="10"/>
        <v>18187.541260000013</v>
      </c>
      <c r="K57" s="8">
        <f t="shared" si="11"/>
        <v>142.8335570996457</v>
      </c>
      <c r="L57" s="8">
        <f t="shared" si="12"/>
        <v>18187.541260000013</v>
      </c>
      <c r="M57" s="8">
        <f t="shared" si="14"/>
        <v>142.8335570996457</v>
      </c>
      <c r="N57" s="8">
        <f t="shared" si="13"/>
        <v>106.4913106216507</v>
      </c>
      <c r="O57" s="8"/>
    </row>
    <row r="58" spans="1:15" s="11" customFormat="1" ht="24.75" customHeight="1">
      <c r="A58" s="7" t="s">
        <v>55</v>
      </c>
      <c r="B58" s="24">
        <v>1070</v>
      </c>
      <c r="C58" s="24">
        <v>4365.652</v>
      </c>
      <c r="D58" s="67">
        <v>816.3999999999999</v>
      </c>
      <c r="E58" s="24">
        <v>3412.052</v>
      </c>
      <c r="F58" s="67">
        <v>796.4751100000001</v>
      </c>
      <c r="G58" s="67">
        <v>2614.6132000000002</v>
      </c>
      <c r="H58" s="9">
        <f t="shared" si="15"/>
        <v>1818.1380900000001</v>
      </c>
      <c r="I58" s="8">
        <f t="shared" si="9"/>
        <v>328.2730580243744</v>
      </c>
      <c r="J58" s="8">
        <f t="shared" si="10"/>
        <v>1798.2132000000004</v>
      </c>
      <c r="K58" s="8">
        <f t="shared" si="11"/>
        <v>320.26129348358654</v>
      </c>
      <c r="L58" s="8">
        <f t="shared" si="12"/>
        <v>-797.4387999999999</v>
      </c>
      <c r="M58" s="8">
        <f t="shared" si="14"/>
        <v>76.62876181253979</v>
      </c>
      <c r="N58" s="8">
        <f t="shared" si="13"/>
        <v>244.35637383177573</v>
      </c>
      <c r="O58" s="8"/>
    </row>
    <row r="59" spans="1:15" s="11" customFormat="1" ht="24.75" customHeight="1">
      <c r="A59" s="7" t="s">
        <v>56</v>
      </c>
      <c r="B59" s="24">
        <v>1300</v>
      </c>
      <c r="C59" s="24">
        <v>1300</v>
      </c>
      <c r="D59" s="67">
        <v>1202.5</v>
      </c>
      <c r="E59" s="24">
        <v>1202.5</v>
      </c>
      <c r="F59" s="67">
        <v>161.87912</v>
      </c>
      <c r="G59" s="67">
        <v>383.43652000000003</v>
      </c>
      <c r="H59" s="9">
        <f t="shared" si="15"/>
        <v>221.55740000000003</v>
      </c>
      <c r="I59" s="8">
        <f t="shared" si="9"/>
        <v>236.86595281713912</v>
      </c>
      <c r="J59" s="8">
        <f t="shared" si="10"/>
        <v>-819.06348</v>
      </c>
      <c r="K59" s="8">
        <f t="shared" si="11"/>
        <v>31.886612889812895</v>
      </c>
      <c r="L59" s="8">
        <f t="shared" si="12"/>
        <v>-819.06348</v>
      </c>
      <c r="M59" s="8">
        <f t="shared" si="14"/>
        <v>31.886612889812895</v>
      </c>
      <c r="N59" s="8">
        <f t="shared" si="13"/>
        <v>29.495116923076925</v>
      </c>
      <c r="O59" s="8"/>
    </row>
    <row r="60" spans="1:15" s="11" customFormat="1" ht="24.75" customHeight="1">
      <c r="A60" s="7" t="s">
        <v>57</v>
      </c>
      <c r="B60" s="24">
        <v>4614.6</v>
      </c>
      <c r="C60" s="24">
        <v>4823.52</v>
      </c>
      <c r="D60" s="67">
        <v>3058</v>
      </c>
      <c r="E60" s="24">
        <v>4266.92</v>
      </c>
      <c r="F60" s="67">
        <v>2517.8457999999996</v>
      </c>
      <c r="G60" s="67">
        <v>5997.26375</v>
      </c>
      <c r="H60" s="9">
        <f t="shared" si="15"/>
        <v>3479.4179500000005</v>
      </c>
      <c r="I60" s="8">
        <f t="shared" si="9"/>
        <v>238.1902716202875</v>
      </c>
      <c r="J60" s="8">
        <f t="shared" si="10"/>
        <v>2939.26375</v>
      </c>
      <c r="K60" s="8">
        <f t="shared" si="11"/>
        <v>196.1171926095487</v>
      </c>
      <c r="L60" s="8">
        <f t="shared" si="12"/>
        <v>1730.34375</v>
      </c>
      <c r="M60" s="8">
        <f t="shared" si="14"/>
        <v>140.55252383452233</v>
      </c>
      <c r="N60" s="8">
        <f t="shared" si="13"/>
        <v>129.96280826073766</v>
      </c>
      <c r="O60" s="8"/>
    </row>
    <row r="61" spans="1:15" s="11" customFormat="1" ht="24.75" customHeight="1">
      <c r="A61" s="7" t="s">
        <v>58</v>
      </c>
      <c r="B61" s="24">
        <v>9336</v>
      </c>
      <c r="C61" s="24">
        <v>9336</v>
      </c>
      <c r="D61" s="67">
        <v>6224</v>
      </c>
      <c r="E61" s="24">
        <v>6224</v>
      </c>
      <c r="F61" s="67">
        <v>1765.13856</v>
      </c>
      <c r="G61" s="67">
        <v>2609.02389</v>
      </c>
      <c r="H61" s="9">
        <f t="shared" si="15"/>
        <v>843.8853299999998</v>
      </c>
      <c r="I61" s="8">
        <f t="shared" si="9"/>
        <v>147.8084468337715</v>
      </c>
      <c r="J61" s="8">
        <f t="shared" si="10"/>
        <v>-3614.97611</v>
      </c>
      <c r="K61" s="8">
        <f t="shared" si="11"/>
        <v>41.91876429948586</v>
      </c>
      <c r="L61" s="8">
        <f t="shared" si="12"/>
        <v>-3614.97611</v>
      </c>
      <c r="M61" s="8">
        <f t="shared" si="14"/>
        <v>41.91876429948586</v>
      </c>
      <c r="N61" s="8">
        <f t="shared" si="13"/>
        <v>27.945842866323904</v>
      </c>
      <c r="O61" s="8"/>
    </row>
    <row r="62" spans="1:15" s="11" customFormat="1" ht="24.75" customHeight="1">
      <c r="A62" s="7" t="s">
        <v>59</v>
      </c>
      <c r="B62" s="24">
        <v>380</v>
      </c>
      <c r="C62" s="24">
        <v>828</v>
      </c>
      <c r="D62" s="67">
        <v>255</v>
      </c>
      <c r="E62" s="24">
        <v>723</v>
      </c>
      <c r="F62" s="67">
        <v>3145.16719</v>
      </c>
      <c r="G62" s="67">
        <v>3939.8759</v>
      </c>
      <c r="H62" s="9">
        <f t="shared" si="15"/>
        <v>794.7087099999999</v>
      </c>
      <c r="I62" s="8">
        <f t="shared" si="9"/>
        <v>125.2676141518569</v>
      </c>
      <c r="J62" s="8">
        <f t="shared" si="10"/>
        <v>3684.8759</v>
      </c>
      <c r="K62" s="8">
        <f t="shared" si="11"/>
        <v>1545.0493725490196</v>
      </c>
      <c r="L62" s="8">
        <f t="shared" si="12"/>
        <v>3216.8759</v>
      </c>
      <c r="M62" s="8">
        <f t="shared" si="14"/>
        <v>544.9344260027663</v>
      </c>
      <c r="N62" s="8">
        <f t="shared" si="13"/>
        <v>1036.8094473684212</v>
      </c>
      <c r="O62" s="8"/>
    </row>
    <row r="63" spans="1:15" s="11" customFormat="1" ht="24.75" customHeight="1">
      <c r="A63" s="7" t="s">
        <v>60</v>
      </c>
      <c r="B63" s="24">
        <v>78.922</v>
      </c>
      <c r="C63" s="24">
        <v>78.922</v>
      </c>
      <c r="D63" s="67">
        <v>54.922</v>
      </c>
      <c r="E63" s="24">
        <v>54.922</v>
      </c>
      <c r="F63" s="67">
        <v>20.81709</v>
      </c>
      <c r="G63" s="67">
        <v>112.03031</v>
      </c>
      <c r="H63" s="9">
        <f t="shared" si="15"/>
        <v>91.21322</v>
      </c>
      <c r="I63" s="8">
        <f t="shared" si="9"/>
        <v>538.1650845531244</v>
      </c>
      <c r="J63" s="8">
        <f t="shared" si="10"/>
        <v>57.10831</v>
      </c>
      <c r="K63" s="8">
        <f t="shared" si="11"/>
        <v>203.98075452459855</v>
      </c>
      <c r="L63" s="8">
        <f t="shared" si="12"/>
        <v>57.10831</v>
      </c>
      <c r="M63" s="8">
        <f t="shared" si="14"/>
        <v>203.98075452459855</v>
      </c>
      <c r="N63" s="8">
        <f t="shared" si="13"/>
        <v>141.95067281619828</v>
      </c>
      <c r="O63" s="8"/>
    </row>
    <row r="64" spans="1:15" s="11" customFormat="1" ht="24.75" customHeight="1">
      <c r="A64" s="7" t="s">
        <v>61</v>
      </c>
      <c r="B64" s="24">
        <v>2595</v>
      </c>
      <c r="C64" s="24">
        <v>3751</v>
      </c>
      <c r="D64" s="67">
        <v>1730</v>
      </c>
      <c r="E64" s="24">
        <v>2886</v>
      </c>
      <c r="F64" s="67">
        <v>922.74459</v>
      </c>
      <c r="G64" s="67">
        <v>3137.0580700000005</v>
      </c>
      <c r="H64" s="9">
        <f t="shared" si="15"/>
        <v>2214.3134800000007</v>
      </c>
      <c r="I64" s="8">
        <f t="shared" si="9"/>
        <v>339.97035626077206</v>
      </c>
      <c r="J64" s="8">
        <f t="shared" si="10"/>
        <v>1407.0580700000005</v>
      </c>
      <c r="K64" s="8">
        <f t="shared" si="11"/>
        <v>181.33283641618502</v>
      </c>
      <c r="L64" s="8">
        <f t="shared" si="12"/>
        <v>251.0580700000005</v>
      </c>
      <c r="M64" s="8">
        <f t="shared" si="14"/>
        <v>108.69917082467084</v>
      </c>
      <c r="N64" s="8">
        <f t="shared" si="13"/>
        <v>120.88855761079</v>
      </c>
      <c r="O64" s="8"/>
    </row>
    <row r="65" spans="1:15" s="11" customFormat="1" ht="24.75" customHeight="1">
      <c r="A65" s="7" t="s">
        <v>62</v>
      </c>
      <c r="B65" s="24">
        <v>2145.5</v>
      </c>
      <c r="C65" s="24">
        <v>2145.5</v>
      </c>
      <c r="D65" s="67">
        <v>1531.9</v>
      </c>
      <c r="E65" s="24">
        <v>1531.9</v>
      </c>
      <c r="F65" s="67">
        <v>437.15772</v>
      </c>
      <c r="G65" s="67">
        <v>793.47975</v>
      </c>
      <c r="H65" s="9">
        <f t="shared" si="15"/>
        <v>356.32203</v>
      </c>
      <c r="I65" s="8">
        <f t="shared" si="9"/>
        <v>181.50880419085357</v>
      </c>
      <c r="J65" s="8">
        <f t="shared" si="10"/>
        <v>-738.4202500000001</v>
      </c>
      <c r="K65" s="8">
        <f t="shared" si="11"/>
        <v>51.79709837456753</v>
      </c>
      <c r="L65" s="8">
        <f t="shared" si="12"/>
        <v>-738.4202500000001</v>
      </c>
      <c r="M65" s="8">
        <f t="shared" si="14"/>
        <v>51.79709837456753</v>
      </c>
      <c r="N65" s="8">
        <f t="shared" si="13"/>
        <v>36.98344208809135</v>
      </c>
      <c r="O65" s="8"/>
    </row>
    <row r="66" spans="1:15" s="11" customFormat="1" ht="24.75" customHeight="1">
      <c r="A66" s="7" t="s">
        <v>63</v>
      </c>
      <c r="B66" s="24">
        <v>1679.3</v>
      </c>
      <c r="C66" s="24">
        <v>4962.9</v>
      </c>
      <c r="D66" s="67">
        <v>1119.3</v>
      </c>
      <c r="E66" s="24">
        <v>4402.9</v>
      </c>
      <c r="F66" s="67">
        <v>578.0402399999999</v>
      </c>
      <c r="G66" s="67">
        <v>4263.97303</v>
      </c>
      <c r="H66" s="9">
        <f t="shared" si="15"/>
        <v>3685.9327900000003</v>
      </c>
      <c r="I66" s="8">
        <f t="shared" si="9"/>
        <v>737.6602414392466</v>
      </c>
      <c r="J66" s="8">
        <f t="shared" si="10"/>
        <v>3144.67303</v>
      </c>
      <c r="K66" s="8">
        <f t="shared" si="11"/>
        <v>380.94997141070314</v>
      </c>
      <c r="L66" s="8">
        <f t="shared" si="12"/>
        <v>-138.92696999999953</v>
      </c>
      <c r="M66" s="8">
        <f t="shared" si="14"/>
        <v>96.84464852710715</v>
      </c>
      <c r="N66" s="8">
        <f t="shared" si="13"/>
        <v>253.91371583397847</v>
      </c>
      <c r="O66" s="8"/>
    </row>
    <row r="67" spans="1:15" s="11" customFormat="1" ht="24.75" customHeight="1">
      <c r="A67" s="7" t="s">
        <v>64</v>
      </c>
      <c r="B67" s="24">
        <v>5598.7</v>
      </c>
      <c r="C67" s="24">
        <v>5603.23</v>
      </c>
      <c r="D67" s="67">
        <v>3101</v>
      </c>
      <c r="E67" s="24">
        <v>3105.53</v>
      </c>
      <c r="F67" s="67">
        <v>2031.95327</v>
      </c>
      <c r="G67" s="67">
        <v>2398.48066</v>
      </c>
      <c r="H67" s="9">
        <f t="shared" si="15"/>
        <v>366.5273900000002</v>
      </c>
      <c r="I67" s="8">
        <f t="shared" si="9"/>
        <v>118.03818008078504</v>
      </c>
      <c r="J67" s="8">
        <f t="shared" si="10"/>
        <v>-702.5193399999998</v>
      </c>
      <c r="K67" s="8">
        <f t="shared" si="11"/>
        <v>77.34539374395357</v>
      </c>
      <c r="L67" s="8">
        <f t="shared" si="12"/>
        <v>-707.04934</v>
      </c>
      <c r="M67" s="8">
        <f t="shared" si="14"/>
        <v>77.23257092992178</v>
      </c>
      <c r="N67" s="8">
        <f t="shared" si="13"/>
        <v>42.83995677568007</v>
      </c>
      <c r="O67" s="8"/>
    </row>
    <row r="68" spans="1:15" s="11" customFormat="1" ht="24.75" customHeight="1">
      <c r="A68" s="7" t="s">
        <v>65</v>
      </c>
      <c r="B68" s="24">
        <v>1000</v>
      </c>
      <c r="C68" s="24">
        <v>1015</v>
      </c>
      <c r="D68" s="67">
        <v>720</v>
      </c>
      <c r="E68" s="24">
        <v>735</v>
      </c>
      <c r="F68" s="67">
        <v>37.892039999999994</v>
      </c>
      <c r="G68" s="67">
        <v>430.2193</v>
      </c>
      <c r="H68" s="9">
        <f t="shared" si="15"/>
        <v>392.32725999999997</v>
      </c>
      <c r="I68" s="8">
        <f t="shared" si="9"/>
        <v>1135.3817318888084</v>
      </c>
      <c r="J68" s="8">
        <f t="shared" si="10"/>
        <v>-289.7807</v>
      </c>
      <c r="K68" s="8">
        <f t="shared" si="11"/>
        <v>59.75268055555555</v>
      </c>
      <c r="L68" s="8">
        <f t="shared" si="12"/>
        <v>-304.7807</v>
      </c>
      <c r="M68" s="8">
        <f t="shared" si="14"/>
        <v>58.53323809523809</v>
      </c>
      <c r="N68" s="8">
        <f t="shared" si="13"/>
        <v>43.02193</v>
      </c>
      <c r="O68" s="8"/>
    </row>
    <row r="69" spans="1:15" s="11" customFormat="1" ht="24.75" customHeight="1">
      <c r="A69" s="7" t="s">
        <v>66</v>
      </c>
      <c r="B69" s="24">
        <v>1361</v>
      </c>
      <c r="C69" s="24">
        <v>1361</v>
      </c>
      <c r="D69" s="67">
        <v>905.5999999999999</v>
      </c>
      <c r="E69" s="24">
        <v>905.6</v>
      </c>
      <c r="F69" s="67">
        <v>426.98919</v>
      </c>
      <c r="G69" s="67">
        <v>746.9874699999999</v>
      </c>
      <c r="H69" s="9">
        <f t="shared" si="15"/>
        <v>319.9982799999999</v>
      </c>
      <c r="I69" s="8">
        <f t="shared" si="9"/>
        <v>174.94294644789483</v>
      </c>
      <c r="J69" s="8">
        <f t="shared" si="10"/>
        <v>-158.61253</v>
      </c>
      <c r="K69" s="8">
        <f t="shared" si="11"/>
        <v>82.48536550353357</v>
      </c>
      <c r="L69" s="8">
        <f t="shared" si="12"/>
        <v>-158.6125300000001</v>
      </c>
      <c r="M69" s="8">
        <f t="shared" si="14"/>
        <v>82.48536550353356</v>
      </c>
      <c r="N69" s="8">
        <f t="shared" si="13"/>
        <v>54.88519250551065</v>
      </c>
      <c r="O69" s="8"/>
    </row>
    <row r="70" spans="1:15" s="11" customFormat="1" ht="24.75" customHeight="1">
      <c r="A70" s="7" t="s">
        <v>67</v>
      </c>
      <c r="B70" s="24">
        <v>1508</v>
      </c>
      <c r="C70" s="24">
        <v>1508</v>
      </c>
      <c r="D70" s="67">
        <v>866</v>
      </c>
      <c r="E70" s="24">
        <v>866</v>
      </c>
      <c r="F70" s="67">
        <v>924.60366</v>
      </c>
      <c r="G70" s="67">
        <v>655.94405</v>
      </c>
      <c r="H70" s="9">
        <f t="shared" si="15"/>
        <v>-268.65961000000004</v>
      </c>
      <c r="I70" s="8">
        <f t="shared" si="9"/>
        <v>70.9432677348476</v>
      </c>
      <c r="J70" s="8">
        <f t="shared" si="10"/>
        <v>-210.05595000000005</v>
      </c>
      <c r="K70" s="8">
        <f t="shared" si="11"/>
        <v>75.74411662817552</v>
      </c>
      <c r="L70" s="8">
        <f t="shared" si="12"/>
        <v>-210.05595000000005</v>
      </c>
      <c r="M70" s="8">
        <f t="shared" si="14"/>
        <v>75.74411662817552</v>
      </c>
      <c r="N70" s="8">
        <f t="shared" si="13"/>
        <v>43.49761604774535</v>
      </c>
      <c r="O70" s="8"/>
    </row>
    <row r="71" spans="1:15" s="11" customFormat="1" ht="24.75" customHeight="1">
      <c r="A71" s="7" t="s">
        <v>68</v>
      </c>
      <c r="B71" s="24">
        <v>195</v>
      </c>
      <c r="C71" s="24">
        <v>2885.82</v>
      </c>
      <c r="D71" s="67">
        <v>130</v>
      </c>
      <c r="E71" s="24">
        <v>2820.82</v>
      </c>
      <c r="F71" s="67">
        <v>3215.0793400000002</v>
      </c>
      <c r="G71" s="67">
        <v>3433.31345</v>
      </c>
      <c r="H71" s="9">
        <f t="shared" si="15"/>
        <v>218.23410999999987</v>
      </c>
      <c r="I71" s="8">
        <f t="shared" si="9"/>
        <v>106.78782969007538</v>
      </c>
      <c r="J71" s="8">
        <f t="shared" si="10"/>
        <v>3303.31345</v>
      </c>
      <c r="K71" s="8">
        <f t="shared" si="11"/>
        <v>2641.010346153846</v>
      </c>
      <c r="L71" s="8">
        <f t="shared" si="12"/>
        <v>612.4934499999999</v>
      </c>
      <c r="M71" s="8">
        <f t="shared" si="14"/>
        <v>121.71331208655639</v>
      </c>
      <c r="N71" s="8">
        <f t="shared" si="13"/>
        <v>1760.6735641025641</v>
      </c>
      <c r="O71" s="8"/>
    </row>
    <row r="72" spans="1:15" s="11" customFormat="1" ht="24.75" customHeight="1">
      <c r="A72" s="7" t="s">
        <v>69</v>
      </c>
      <c r="B72" s="24">
        <v>1651</v>
      </c>
      <c r="C72" s="24">
        <v>2129.452</v>
      </c>
      <c r="D72" s="67">
        <v>1079.1000000000001</v>
      </c>
      <c r="E72" s="24">
        <v>1608.922</v>
      </c>
      <c r="F72" s="67">
        <v>543.16787</v>
      </c>
      <c r="G72" s="67">
        <v>2326.61123</v>
      </c>
      <c r="H72" s="9">
        <f t="shared" si="15"/>
        <v>1783.44336</v>
      </c>
      <c r="I72" s="8">
        <f t="shared" si="9"/>
        <v>428.3411001464428</v>
      </c>
      <c r="J72" s="8">
        <f t="shared" si="10"/>
        <v>1247.5112299999998</v>
      </c>
      <c r="K72" s="8">
        <f t="shared" si="11"/>
        <v>215.60663793902322</v>
      </c>
      <c r="L72" s="8">
        <f t="shared" si="12"/>
        <v>717.68923</v>
      </c>
      <c r="M72" s="8">
        <f t="shared" si="14"/>
        <v>144.60683799463243</v>
      </c>
      <c r="N72" s="8">
        <f t="shared" si="13"/>
        <v>140.92133434282252</v>
      </c>
      <c r="O72" s="8"/>
    </row>
    <row r="73" spans="1:15" s="11" customFormat="1" ht="24.75" customHeight="1">
      <c r="A73" s="7" t="s">
        <v>70</v>
      </c>
      <c r="B73" s="24">
        <v>750.5</v>
      </c>
      <c r="C73" s="24">
        <v>1162.5</v>
      </c>
      <c r="D73" s="67">
        <v>401.46000000000004</v>
      </c>
      <c r="E73" s="24">
        <v>813.46</v>
      </c>
      <c r="F73" s="67">
        <v>1011.3904500000001</v>
      </c>
      <c r="G73" s="67">
        <v>979.04953</v>
      </c>
      <c r="H73" s="9">
        <f t="shared" si="15"/>
        <v>-32.3409200000001</v>
      </c>
      <c r="I73" s="8">
        <f aca="true" t="shared" si="16" ref="I73:I80">IF(F73=0,0,G73/F73*100)</f>
        <v>96.80233089011271</v>
      </c>
      <c r="J73" s="8">
        <f aca="true" t="shared" si="17" ref="J73:J80">G73-D73</f>
        <v>577.58953</v>
      </c>
      <c r="K73" s="8">
        <f aca="true" t="shared" si="18" ref="K73:K80">IF(D73=0,0,G73/D73*100)</f>
        <v>243.87224879190953</v>
      </c>
      <c r="L73" s="8">
        <f aca="true" t="shared" si="19" ref="L73:L80">G73-E73</f>
        <v>165.58952999999997</v>
      </c>
      <c r="M73" s="8">
        <f t="shared" si="14"/>
        <v>120.35619821503207</v>
      </c>
      <c r="N73" s="8">
        <f aca="true" t="shared" si="20" ref="N73:N80">IF(B73=0,0,G73/B73*100)</f>
        <v>130.45296868754164</v>
      </c>
      <c r="O73" s="8"/>
    </row>
    <row r="74" spans="1:15" s="11" customFormat="1" ht="24.75" customHeight="1">
      <c r="A74" s="7" t="s">
        <v>71</v>
      </c>
      <c r="B74" s="24">
        <v>3601.6</v>
      </c>
      <c r="C74" s="24">
        <v>4515.8542</v>
      </c>
      <c r="D74" s="67">
        <v>2361.5999999999995</v>
      </c>
      <c r="E74" s="24">
        <v>3275.8541999999998</v>
      </c>
      <c r="F74" s="67">
        <v>2147.77094</v>
      </c>
      <c r="G74" s="67">
        <v>3398.89693</v>
      </c>
      <c r="H74" s="9">
        <f t="shared" si="15"/>
        <v>1251.12599</v>
      </c>
      <c r="I74" s="8">
        <f t="shared" si="16"/>
        <v>158.2523008715259</v>
      </c>
      <c r="J74" s="8">
        <f t="shared" si="17"/>
        <v>1037.2969300000004</v>
      </c>
      <c r="K74" s="8">
        <f t="shared" si="18"/>
        <v>143.92348111449866</v>
      </c>
      <c r="L74" s="8">
        <f t="shared" si="19"/>
        <v>123.04273000000012</v>
      </c>
      <c r="M74" s="8">
        <f t="shared" si="14"/>
        <v>103.75605025400702</v>
      </c>
      <c r="N74" s="8">
        <f t="shared" si="20"/>
        <v>94.37186056197245</v>
      </c>
      <c r="O74" s="8"/>
    </row>
    <row r="75" spans="1:15" s="11" customFormat="1" ht="24.75" customHeight="1">
      <c r="A75" s="7" t="s">
        <v>72</v>
      </c>
      <c r="B75" s="24">
        <v>1498</v>
      </c>
      <c r="C75" s="24">
        <v>1498</v>
      </c>
      <c r="D75" s="67">
        <v>998.3999999999999</v>
      </c>
      <c r="E75" s="24">
        <v>998.4</v>
      </c>
      <c r="F75" s="67">
        <v>1150.58553</v>
      </c>
      <c r="G75" s="67">
        <v>448.85964</v>
      </c>
      <c r="H75" s="9">
        <f t="shared" si="15"/>
        <v>-701.72589</v>
      </c>
      <c r="I75" s="8">
        <f t="shared" si="16"/>
        <v>39.01141012958854</v>
      </c>
      <c r="J75" s="8">
        <f t="shared" si="17"/>
        <v>-549.5403599999999</v>
      </c>
      <c r="K75" s="8">
        <f t="shared" si="18"/>
        <v>44.95789663461539</v>
      </c>
      <c r="L75" s="8">
        <f t="shared" si="19"/>
        <v>-549.54036</v>
      </c>
      <c r="M75" s="8">
        <f t="shared" si="14"/>
        <v>44.95789663461539</v>
      </c>
      <c r="N75" s="8">
        <f t="shared" si="20"/>
        <v>29.963927903871827</v>
      </c>
      <c r="O75" s="8"/>
    </row>
    <row r="76" spans="1:15" s="11" customFormat="1" ht="24.75" customHeight="1">
      <c r="A76" s="7" t="s">
        <v>73</v>
      </c>
      <c r="B76" s="24">
        <v>618</v>
      </c>
      <c r="C76" s="24">
        <v>662.91</v>
      </c>
      <c r="D76" s="67">
        <v>377.34999999999997</v>
      </c>
      <c r="E76" s="24">
        <v>422.26</v>
      </c>
      <c r="F76" s="67">
        <v>215.16688</v>
      </c>
      <c r="G76" s="67">
        <v>748.2787299999999</v>
      </c>
      <c r="H76" s="9">
        <f t="shared" si="15"/>
        <v>533.1118499999999</v>
      </c>
      <c r="I76" s="8">
        <f t="shared" si="16"/>
        <v>347.76668695479526</v>
      </c>
      <c r="J76" s="8">
        <f t="shared" si="17"/>
        <v>370.9287299999999</v>
      </c>
      <c r="K76" s="8">
        <f t="shared" si="18"/>
        <v>198.29832516231613</v>
      </c>
      <c r="L76" s="8">
        <f t="shared" si="19"/>
        <v>326.0187299999999</v>
      </c>
      <c r="M76" s="8">
        <f t="shared" si="14"/>
        <v>177.20805427935395</v>
      </c>
      <c r="N76" s="8">
        <f t="shared" si="20"/>
        <v>121.08070064724916</v>
      </c>
      <c r="O76" s="8"/>
    </row>
    <row r="77" spans="1:15" s="11" customFormat="1" ht="24.75" customHeight="1">
      <c r="A77" s="7" t="s">
        <v>74</v>
      </c>
      <c r="B77" s="24">
        <v>590</v>
      </c>
      <c r="C77" s="24">
        <v>590</v>
      </c>
      <c r="D77" s="67">
        <v>393.2</v>
      </c>
      <c r="E77" s="24">
        <v>393.2</v>
      </c>
      <c r="F77" s="67">
        <v>314.94943</v>
      </c>
      <c r="G77" s="67">
        <v>143.12948</v>
      </c>
      <c r="H77" s="9">
        <f t="shared" si="15"/>
        <v>-171.81995</v>
      </c>
      <c r="I77" s="8">
        <f t="shared" si="16"/>
        <v>45.44522592087244</v>
      </c>
      <c r="J77" s="8">
        <f t="shared" si="17"/>
        <v>-250.07052</v>
      </c>
      <c r="K77" s="8">
        <f t="shared" si="18"/>
        <v>36.40119023397762</v>
      </c>
      <c r="L77" s="8">
        <f t="shared" si="19"/>
        <v>-250.07052</v>
      </c>
      <c r="M77" s="8">
        <f t="shared" si="14"/>
        <v>36.40119023397762</v>
      </c>
      <c r="N77" s="8">
        <f t="shared" si="20"/>
        <v>24.259233898305084</v>
      </c>
      <c r="O77" s="8"/>
    </row>
    <row r="78" spans="1:15" s="11" customFormat="1" ht="24.75" customHeight="1">
      <c r="A78" s="7" t="s">
        <v>75</v>
      </c>
      <c r="B78" s="24">
        <v>895</v>
      </c>
      <c r="C78" s="24">
        <v>895</v>
      </c>
      <c r="D78" s="67">
        <v>562</v>
      </c>
      <c r="E78" s="24">
        <v>562</v>
      </c>
      <c r="F78" s="67">
        <v>1465.49845</v>
      </c>
      <c r="G78" s="67">
        <v>689.0824299999999</v>
      </c>
      <c r="H78" s="9">
        <f t="shared" si="15"/>
        <v>-776.4160200000001</v>
      </c>
      <c r="I78" s="8">
        <f t="shared" si="16"/>
        <v>47.02034519381443</v>
      </c>
      <c r="J78" s="8">
        <f t="shared" si="17"/>
        <v>127.08242999999993</v>
      </c>
      <c r="K78" s="8">
        <f t="shared" si="18"/>
        <v>122.61253202846973</v>
      </c>
      <c r="L78" s="8">
        <f t="shared" si="19"/>
        <v>127.08242999999993</v>
      </c>
      <c r="M78" s="8">
        <f t="shared" si="14"/>
        <v>122.61253202846973</v>
      </c>
      <c r="N78" s="8">
        <f t="shared" si="20"/>
        <v>76.9924502793296</v>
      </c>
      <c r="O78" s="8"/>
    </row>
    <row r="79" spans="1:15" s="15" customFormat="1" ht="24.75" customHeight="1">
      <c r="A79" s="12" t="s">
        <v>76</v>
      </c>
      <c r="B79" s="26">
        <f aca="true" t="shared" si="21" ref="B79:G79">SUM(B17:B78)</f>
        <v>283312.94299999997</v>
      </c>
      <c r="C79" s="26">
        <f t="shared" si="21"/>
        <v>312984.7567</v>
      </c>
      <c r="D79" s="77">
        <f t="shared" si="21"/>
        <v>197090.87599999996</v>
      </c>
      <c r="E79" s="26">
        <f t="shared" si="21"/>
        <v>233310.85070000004</v>
      </c>
      <c r="F79" s="77">
        <f t="shared" si="21"/>
        <v>249440.70647</v>
      </c>
      <c r="G79" s="26">
        <f t="shared" si="21"/>
        <v>294453.84512</v>
      </c>
      <c r="H79" s="17">
        <f t="shared" si="15"/>
        <v>45013.13865000001</v>
      </c>
      <c r="I79" s="13">
        <f t="shared" si="16"/>
        <v>118.045626668963</v>
      </c>
      <c r="J79" s="13">
        <f t="shared" si="17"/>
        <v>97362.96912000005</v>
      </c>
      <c r="K79" s="13">
        <f t="shared" si="18"/>
        <v>149.40003875166704</v>
      </c>
      <c r="L79" s="13">
        <f t="shared" si="19"/>
        <v>61142.99441999997</v>
      </c>
      <c r="M79" s="13">
        <f t="shared" si="14"/>
        <v>126.206665586514</v>
      </c>
      <c r="N79" s="13">
        <f t="shared" si="20"/>
        <v>103.93236609737242</v>
      </c>
      <c r="O79" s="13"/>
    </row>
    <row r="80" spans="1:15" s="15" customFormat="1" ht="42.75" customHeight="1">
      <c r="A80" s="16" t="s">
        <v>77</v>
      </c>
      <c r="B80" s="26">
        <f aca="true" t="shared" si="22" ref="B80:H80">B79+B16+B9</f>
        <v>417665.24299999996</v>
      </c>
      <c r="C80" s="26">
        <f t="shared" si="22"/>
        <v>459728.51470000006</v>
      </c>
      <c r="D80" s="77">
        <f t="shared" si="22"/>
        <v>294686.27599999995</v>
      </c>
      <c r="E80" s="26">
        <f t="shared" si="22"/>
        <v>343297.7087</v>
      </c>
      <c r="F80" s="77">
        <f t="shared" si="22"/>
        <v>397170.69392</v>
      </c>
      <c r="G80" s="26">
        <f t="shared" si="22"/>
        <v>449463.18611999997</v>
      </c>
      <c r="H80" s="17">
        <f t="shared" si="22"/>
        <v>52292.49220000001</v>
      </c>
      <c r="I80" s="13">
        <f t="shared" si="16"/>
        <v>113.16625143811163</v>
      </c>
      <c r="J80" s="13">
        <f t="shared" si="17"/>
        <v>154776.91012000002</v>
      </c>
      <c r="K80" s="13">
        <f t="shared" si="18"/>
        <v>152.52260547077532</v>
      </c>
      <c r="L80" s="13">
        <f t="shared" si="19"/>
        <v>106165.47741999995</v>
      </c>
      <c r="M80" s="13">
        <f t="shared" si="14"/>
        <v>130.9251925455685</v>
      </c>
      <c r="N80" s="13">
        <f t="shared" si="20"/>
        <v>107.613260536501</v>
      </c>
      <c r="O80" s="13"/>
    </row>
    <row r="81" spans="2:7" ht="20.25">
      <c r="B81" s="24"/>
      <c r="C81" s="24"/>
      <c r="D81" s="67"/>
      <c r="E81" s="24"/>
      <c r="F81" s="67"/>
      <c r="G81" s="74"/>
    </row>
    <row r="82" spans="4:6" ht="20.25">
      <c r="D82" s="27"/>
      <c r="F82" s="27"/>
    </row>
  </sheetData>
  <sheetProtection objects="1"/>
  <mergeCells count="19">
    <mergeCell ref="M5:N5"/>
    <mergeCell ref="N6:N8"/>
    <mergeCell ref="A2:N2"/>
    <mergeCell ref="A3:N3"/>
    <mergeCell ref="A4:N4"/>
    <mergeCell ref="F6:G6"/>
    <mergeCell ref="H6:I7"/>
    <mergeCell ref="A6:A8"/>
    <mergeCell ref="F7:F8"/>
    <mergeCell ref="B6:C6"/>
    <mergeCell ref="J6:M6"/>
    <mergeCell ref="J7:K7"/>
    <mergeCell ref="L7:M7"/>
    <mergeCell ref="G7:G8"/>
    <mergeCell ref="D6:E6"/>
    <mergeCell ref="B7:B8"/>
    <mergeCell ref="C7:C8"/>
    <mergeCell ref="D7:D8"/>
    <mergeCell ref="E7:E8"/>
  </mergeCells>
  <conditionalFormatting sqref="E13:E14 E10:E11">
    <cfRule type="expression" priority="2" dxfId="11" stopIfTrue="1">
      <formula>IH10=1</formula>
    </cfRule>
  </conditionalFormatting>
  <printOptions horizontalCentered="1"/>
  <pageMargins left="0.31496062992125984" right="0.2362204724409449" top="0.31496062992125984" bottom="0.2362204724409449" header="0.2755905511811024" footer="0.15748031496062992"/>
  <pageSetup horizontalDpi="120" verticalDpi="120" orientation="landscape" paperSize="9" scale="54" r:id="rId1"/>
  <rowBreaks count="1" manualBreakCount="1">
    <brk id="42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tabColor rgb="FF7030A0"/>
  </sheetPr>
  <dimension ref="A1:N82"/>
  <sheetViews>
    <sheetView showGridLines="0" showZeros="0" view="pageBreakPreview" zoomScale="50" zoomScaleNormal="50" zoomScaleSheetLayoutView="50" zoomScalePageLayoutView="0" workbookViewId="0" topLeftCell="A1">
      <pane xSplit="1" ySplit="8" topLeftCell="B74" activePane="bottomRight" state="frozen"/>
      <selection pane="topLeft" activeCell="B71" sqref="B71:G71"/>
      <selection pane="topRight" activeCell="B71" sqref="B71:G71"/>
      <selection pane="bottomLeft" activeCell="B71" sqref="B71:G71"/>
      <selection pane="bottomRight" activeCell="A81" sqref="A81:IV85"/>
    </sheetView>
  </sheetViews>
  <sheetFormatPr defaultColWidth="8.59765625" defaultRowHeight="15"/>
  <cols>
    <col min="1" max="1" width="31.69921875" style="27" customWidth="1"/>
    <col min="2" max="3" width="17.8984375" style="27" customWidth="1"/>
    <col min="4" max="4" width="14.59765625" style="73" customWidth="1"/>
    <col min="5" max="5" width="16.8984375" style="27" customWidth="1"/>
    <col min="6" max="6" width="14.3984375" style="73" customWidth="1"/>
    <col min="7" max="7" width="14.09765625" style="27" customWidth="1"/>
    <col min="8" max="8" width="12.09765625" style="27" customWidth="1"/>
    <col min="9" max="9" width="9.69921875" style="27" customWidth="1"/>
    <col min="10" max="10" width="12.296875" style="28" customWidth="1"/>
    <col min="11" max="11" width="10.09765625" style="28" customWidth="1"/>
    <col min="12" max="12" width="12.09765625" style="28" customWidth="1"/>
    <col min="13" max="13" width="9.09765625" style="28" customWidth="1"/>
    <col min="14" max="14" width="8.69921875" style="28" customWidth="1"/>
    <col min="15" max="16384" width="8.59765625" style="28" customWidth="1"/>
  </cols>
  <sheetData>
    <row r="1" ht="20.25">
      <c r="M1" s="19" t="s">
        <v>175</v>
      </c>
    </row>
    <row r="2" spans="1:14" s="23" customFormat="1" ht="27" customHeight="1">
      <c r="A2" s="187" t="s">
        <v>0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</row>
    <row r="3" spans="1:14" s="23" customFormat="1" ht="24" customHeight="1">
      <c r="A3" s="187" t="s">
        <v>89</v>
      </c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</row>
    <row r="4" spans="1:14" s="23" customFormat="1" ht="22.5" customHeight="1">
      <c r="A4" s="187" t="str">
        <f>'[1]ЗФ'!A3</f>
        <v>за січень-серпень 2021 року (Оперативні дані)</v>
      </c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</row>
    <row r="5" spans="1:14" s="23" customFormat="1" ht="20.25" customHeight="1">
      <c r="A5" s="43"/>
      <c r="B5" s="43"/>
      <c r="C5" s="43"/>
      <c r="D5" s="65"/>
      <c r="E5" s="43"/>
      <c r="F5" s="65"/>
      <c r="G5" s="43"/>
      <c r="H5" s="43"/>
      <c r="I5" s="43"/>
      <c r="M5" s="183" t="s">
        <v>84</v>
      </c>
      <c r="N5" s="183"/>
    </row>
    <row r="6" spans="1:14" s="2" customFormat="1" ht="51" customHeight="1">
      <c r="A6" s="175" t="s">
        <v>1</v>
      </c>
      <c r="B6" s="175" t="s">
        <v>81</v>
      </c>
      <c r="C6" s="175"/>
      <c r="D6" s="175" t="str">
        <f>'[1]ЗФ'!D5</f>
        <v>План на січень - серпень 2021 року</v>
      </c>
      <c r="E6" s="175"/>
      <c r="F6" s="173" t="str">
        <f>'[1]ЗФ'!F5</f>
        <v>Фактично надійшло за</v>
      </c>
      <c r="G6" s="173"/>
      <c r="H6" s="173" t="str">
        <f>'[1]ЗФ'!H5</f>
        <v>відхилення до відповідного періоду минулого року</v>
      </c>
      <c r="I6" s="173"/>
      <c r="J6" s="180" t="str">
        <f>'[1]ЗФ'!K5</f>
        <v>Відхилення до плану на січень - серпень 2021 року</v>
      </c>
      <c r="K6" s="181"/>
      <c r="L6" s="181"/>
      <c r="M6" s="182"/>
      <c r="N6" s="173" t="s">
        <v>78</v>
      </c>
    </row>
    <row r="7" spans="1:14" s="3" customFormat="1" ht="56.25" customHeight="1">
      <c r="A7" s="175"/>
      <c r="B7" s="175" t="s">
        <v>82</v>
      </c>
      <c r="C7" s="175" t="s">
        <v>83</v>
      </c>
      <c r="D7" s="175" t="s">
        <v>82</v>
      </c>
      <c r="E7" s="175" t="s">
        <v>83</v>
      </c>
      <c r="F7" s="173" t="str">
        <f>'[1]ЗФ'!F6</f>
        <v>січень - серпень 2020 року (в умовах змін)</v>
      </c>
      <c r="G7" s="173" t="str">
        <f>'[1]ЗФ'!G6</f>
        <v>січень - серпень 2021 року</v>
      </c>
      <c r="H7" s="173"/>
      <c r="I7" s="173"/>
      <c r="J7" s="180" t="s">
        <v>79</v>
      </c>
      <c r="K7" s="182"/>
      <c r="L7" s="180" t="s">
        <v>80</v>
      </c>
      <c r="M7" s="182"/>
      <c r="N7" s="173"/>
    </row>
    <row r="8" spans="1:14" s="3" customFormat="1" ht="27" customHeight="1">
      <c r="A8" s="175"/>
      <c r="B8" s="175"/>
      <c r="C8" s="175"/>
      <c r="D8" s="175"/>
      <c r="E8" s="175"/>
      <c r="F8" s="173"/>
      <c r="G8" s="173"/>
      <c r="H8" s="1" t="str">
        <f>'[1]ЗФ'!H7</f>
        <v>в сумі</v>
      </c>
      <c r="I8" s="1" t="str">
        <f>'[1]ЗФ'!I7</f>
        <v>в %</v>
      </c>
      <c r="J8" s="1" t="s">
        <v>3</v>
      </c>
      <c r="K8" s="1" t="s">
        <v>2</v>
      </c>
      <c r="L8" s="1" t="s">
        <v>3</v>
      </c>
      <c r="M8" s="1" t="s">
        <v>2</v>
      </c>
      <c r="N8" s="173"/>
    </row>
    <row r="9" spans="1:14" s="47" customFormat="1" ht="24.75" customHeight="1">
      <c r="A9" s="44" t="s">
        <v>11</v>
      </c>
      <c r="B9" s="45">
        <f>'[1]ЗФ'!B8+'[1]СФ'!B8</f>
        <v>1199145.8</v>
      </c>
      <c r="C9" s="45">
        <f>'[1]ЗФ'!C8+'[1]СФ'!C8</f>
        <v>1259126</v>
      </c>
      <c r="D9" s="66">
        <f>'[1]ЗФ'!D8+'[1]СФ'!D8</f>
        <v>799719</v>
      </c>
      <c r="E9" s="48">
        <f>'[1]ЗФ'!E8+'[1]СФ'!E8</f>
        <v>859699.2</v>
      </c>
      <c r="F9" s="66">
        <f>'[1]ЗФ'!F8+'[1]СФ'!F8</f>
        <v>753894.9793</v>
      </c>
      <c r="G9" s="45">
        <f>'[1]ЗФ'!G8+'[1]СФ'!G8</f>
        <v>949693.1190300003</v>
      </c>
      <c r="H9" s="46">
        <f aca="true" t="shared" si="0" ref="H9:H40">G9-F9</f>
        <v>195798.1397300003</v>
      </c>
      <c r="I9" s="45">
        <f aca="true" t="shared" si="1" ref="I9:I40">IF(F9=0,0,G9/F9*100)</f>
        <v>125.97154048058539</v>
      </c>
      <c r="J9" s="45">
        <f aca="true" t="shared" si="2" ref="J9:J40">G9-D9</f>
        <v>149974.1190300003</v>
      </c>
      <c r="K9" s="45">
        <f aca="true" t="shared" si="3" ref="K9:K40">IF(D9=0,0,G9/D9*100)</f>
        <v>118.7533519936378</v>
      </c>
      <c r="L9" s="45">
        <f aca="true" t="shared" si="4" ref="L9:L40">G9-E9</f>
        <v>89993.91903000034</v>
      </c>
      <c r="M9" s="45">
        <f aca="true" t="shared" si="5" ref="M9:M40">G9/E9*100</f>
        <v>110.46807057980284</v>
      </c>
      <c r="N9" s="45">
        <f aca="true" t="shared" si="6" ref="N9:N40">IF(B9=0,0,G9/B9*100)</f>
        <v>79.19746865060114</v>
      </c>
    </row>
    <row r="10" spans="1:14" s="11" customFormat="1" ht="23.25" customHeight="1">
      <c r="A10" s="7" t="s">
        <v>8</v>
      </c>
      <c r="B10" s="8">
        <f>'[1]ЗФ'!B9+'[1]СФ'!B9</f>
        <v>112.2</v>
      </c>
      <c r="C10" s="8">
        <f>'[1]ЗФ'!C9+'[1]СФ'!C9</f>
        <v>112.2</v>
      </c>
      <c r="D10" s="67">
        <f>'[1]ЗФ'!D9+'[1]СФ'!D9</f>
        <v>73.30000000000001</v>
      </c>
      <c r="E10" s="24">
        <f>'[1]ЗФ'!E9+'[1]СФ'!E9</f>
        <v>73.3</v>
      </c>
      <c r="F10" s="67">
        <f>'[1]ЗФ'!F9+'[1]СФ'!F9</f>
        <v>1401.8430600000002</v>
      </c>
      <c r="G10" s="8">
        <f>'[1]ЗФ'!G9+'[1]СФ'!G9</f>
        <v>89.15452</v>
      </c>
      <c r="H10" s="9">
        <f t="shared" si="0"/>
        <v>-1312.68854</v>
      </c>
      <c r="I10" s="8">
        <f t="shared" si="1"/>
        <v>6.359807495141431</v>
      </c>
      <c r="J10" s="8">
        <f t="shared" si="2"/>
        <v>15.854519999999994</v>
      </c>
      <c r="K10" s="8">
        <f t="shared" si="3"/>
        <v>121.62963165075034</v>
      </c>
      <c r="L10" s="8">
        <f t="shared" si="4"/>
        <v>15.854520000000008</v>
      </c>
      <c r="M10" s="8">
        <f t="shared" si="5"/>
        <v>121.62963165075035</v>
      </c>
      <c r="N10" s="8">
        <f t="shared" si="6"/>
        <v>79.46035650623887</v>
      </c>
    </row>
    <row r="11" spans="1:14" s="11" customFormat="1" ht="23.25" customHeight="1">
      <c r="A11" s="7" t="s">
        <v>9</v>
      </c>
      <c r="B11" s="8">
        <f>'[1]ЗФ'!B10+'[1]СФ'!B10</f>
        <v>87.7</v>
      </c>
      <c r="C11" s="8">
        <f>'[1]ЗФ'!C10+'[1]СФ'!C10</f>
        <v>327.7</v>
      </c>
      <c r="D11" s="67">
        <f>'[1]ЗФ'!D10+'[1]СФ'!D10</f>
        <v>58.7</v>
      </c>
      <c r="E11" s="24">
        <f>'[1]ЗФ'!E10+'[1]СФ'!E10</f>
        <v>298.7</v>
      </c>
      <c r="F11" s="67">
        <f>'[1]ЗФ'!F10+'[1]СФ'!F10</f>
        <v>2935.28728199939</v>
      </c>
      <c r="G11" s="8">
        <f>'[1]ЗФ'!G10+'[1]СФ'!G10</f>
        <v>303.97042</v>
      </c>
      <c r="H11" s="9">
        <f t="shared" si="0"/>
        <v>-2631.31686199939</v>
      </c>
      <c r="I11" s="8">
        <f t="shared" si="1"/>
        <v>10.35572980757606</v>
      </c>
      <c r="J11" s="8">
        <f t="shared" si="2"/>
        <v>245.27042</v>
      </c>
      <c r="K11" s="8">
        <f t="shared" si="3"/>
        <v>517.8371720613287</v>
      </c>
      <c r="L11" s="8">
        <f t="shared" si="4"/>
        <v>5.270420000000001</v>
      </c>
      <c r="M11" s="8">
        <f t="shared" si="5"/>
        <v>101.76445262805491</v>
      </c>
      <c r="N11" s="8">
        <f t="shared" si="6"/>
        <v>346.6025313568985</v>
      </c>
    </row>
    <row r="12" spans="1:14" s="11" customFormat="1" ht="23.25" customHeight="1">
      <c r="A12" s="7" t="s">
        <v>10</v>
      </c>
      <c r="B12" s="8">
        <f>'[1]ЗФ'!B11+'[1]СФ'!B11</f>
        <v>113</v>
      </c>
      <c r="C12" s="8">
        <f>'[1]ЗФ'!C11+'[1]СФ'!C11</f>
        <v>1130.559</v>
      </c>
      <c r="D12" s="67">
        <f>'[1]ЗФ'!D11+'[1]СФ'!D11</f>
        <v>79.39999999999999</v>
      </c>
      <c r="E12" s="24">
        <f>'[1]ЗФ'!E11+'[1]СФ'!E11</f>
        <v>1125.959</v>
      </c>
      <c r="F12" s="67">
        <f>'[1]ЗФ'!F11+'[1]СФ'!F11</f>
        <v>3860.6967999999997</v>
      </c>
      <c r="G12" s="8">
        <f>'[1]ЗФ'!G11+'[1]СФ'!G11</f>
        <v>1137.47234</v>
      </c>
      <c r="H12" s="9">
        <f t="shared" si="0"/>
        <v>-2723.2244599999995</v>
      </c>
      <c r="I12" s="8">
        <f t="shared" si="1"/>
        <v>29.462876753232734</v>
      </c>
      <c r="J12" s="8">
        <f t="shared" si="2"/>
        <v>1058.07234</v>
      </c>
      <c r="K12" s="8">
        <f t="shared" si="3"/>
        <v>1432.5848110831237</v>
      </c>
      <c r="L12" s="8">
        <f t="shared" si="4"/>
        <v>11.513339999999971</v>
      </c>
      <c r="M12" s="8">
        <f t="shared" si="5"/>
        <v>101.02253634457384</v>
      </c>
      <c r="N12" s="8">
        <f t="shared" si="6"/>
        <v>1006.6126902654867</v>
      </c>
    </row>
    <row r="13" spans="1:14" s="11" customFormat="1" ht="23.25" customHeight="1">
      <c r="A13" s="7" t="s">
        <v>12</v>
      </c>
      <c r="B13" s="8">
        <f>'[1]ЗФ'!B12+'[1]СФ'!B12</f>
        <v>400</v>
      </c>
      <c r="C13" s="8">
        <f>'[1]ЗФ'!C12+'[1]СФ'!C12</f>
        <v>400</v>
      </c>
      <c r="D13" s="67">
        <f>'[1]ЗФ'!D12+'[1]СФ'!D12</f>
        <v>274</v>
      </c>
      <c r="E13" s="24">
        <f>'[1]ЗФ'!E12+'[1]СФ'!E12</f>
        <v>203</v>
      </c>
      <c r="F13" s="67">
        <f>'[1]ЗФ'!F12+'[1]СФ'!F12</f>
        <v>7717.22818</v>
      </c>
      <c r="G13" s="8">
        <f>'[1]ЗФ'!G12+'[1]СФ'!G12</f>
        <v>4082.87904</v>
      </c>
      <c r="H13" s="9">
        <f t="shared" si="0"/>
        <v>-3634.3491400000003</v>
      </c>
      <c r="I13" s="8">
        <f t="shared" si="1"/>
        <v>52.90602979164469</v>
      </c>
      <c r="J13" s="8">
        <f t="shared" si="2"/>
        <v>3808.87904</v>
      </c>
      <c r="K13" s="8">
        <f t="shared" si="3"/>
        <v>1490.1018394160583</v>
      </c>
      <c r="L13" s="8">
        <f t="shared" si="4"/>
        <v>3879.87904</v>
      </c>
      <c r="M13" s="8">
        <f t="shared" si="5"/>
        <v>2011.270463054187</v>
      </c>
      <c r="N13" s="8">
        <f t="shared" si="6"/>
        <v>1020.7197599999998</v>
      </c>
    </row>
    <row r="14" spans="1:14" s="11" customFormat="1" ht="23.25" customHeight="1">
      <c r="A14" s="7" t="s">
        <v>13</v>
      </c>
      <c r="B14" s="8">
        <f>'[1]ЗФ'!B13+'[1]СФ'!B13</f>
        <v>425</v>
      </c>
      <c r="C14" s="8">
        <f>'[1]ЗФ'!C13+'[1]СФ'!C13</f>
        <v>425</v>
      </c>
      <c r="D14" s="67">
        <f>'[1]ЗФ'!D13+'[1]СФ'!D13</f>
        <v>278.7</v>
      </c>
      <c r="E14" s="24">
        <f>'[1]ЗФ'!E13+'[1]СФ'!E13</f>
        <v>278.7</v>
      </c>
      <c r="F14" s="67">
        <f>'[1]ЗФ'!F13+'[1]СФ'!F13</f>
        <v>2321.44166</v>
      </c>
      <c r="G14" s="8">
        <f>'[1]ЗФ'!G13+'[1]СФ'!G13</f>
        <v>414.43913</v>
      </c>
      <c r="H14" s="9">
        <f t="shared" si="0"/>
        <v>-1907.00253</v>
      </c>
      <c r="I14" s="8">
        <f t="shared" si="1"/>
        <v>17.852661867022753</v>
      </c>
      <c r="J14" s="8">
        <f t="shared" si="2"/>
        <v>135.73913</v>
      </c>
      <c r="K14" s="8">
        <f t="shared" si="3"/>
        <v>148.70438823107284</v>
      </c>
      <c r="L14" s="8">
        <f t="shared" si="4"/>
        <v>135.73913</v>
      </c>
      <c r="M14" s="8">
        <f t="shared" si="5"/>
        <v>148.70438823107284</v>
      </c>
      <c r="N14" s="8">
        <f t="shared" si="6"/>
        <v>97.5150894117647</v>
      </c>
    </row>
    <row r="15" spans="1:14" s="11" customFormat="1" ht="23.25" customHeight="1">
      <c r="A15" s="7" t="s">
        <v>14</v>
      </c>
      <c r="B15" s="8">
        <f>'[1]ЗФ'!B14+'[1]СФ'!B14</f>
        <v>120</v>
      </c>
      <c r="C15" s="8">
        <f>'[1]ЗФ'!C14+'[1]СФ'!C14</f>
        <v>120</v>
      </c>
      <c r="D15" s="67">
        <f>'[1]ЗФ'!D14+'[1]СФ'!D14</f>
        <v>120</v>
      </c>
      <c r="E15" s="24">
        <f>'[1]ЗФ'!E14+'[1]СФ'!E14</f>
        <v>120</v>
      </c>
      <c r="F15" s="67">
        <f>'[1]ЗФ'!F14+'[1]СФ'!F14</f>
        <v>9090.150850000002</v>
      </c>
      <c r="G15" s="8">
        <f>'[1]ЗФ'!G14+'[1]СФ'!G14</f>
        <v>35.55908</v>
      </c>
      <c r="H15" s="9">
        <f t="shared" si="0"/>
        <v>-9054.59177</v>
      </c>
      <c r="I15" s="8">
        <f t="shared" si="1"/>
        <v>0.3911825071637837</v>
      </c>
      <c r="J15" s="8">
        <f t="shared" si="2"/>
        <v>-84.44092</v>
      </c>
      <c r="K15" s="8">
        <f t="shared" si="3"/>
        <v>29.632566666666666</v>
      </c>
      <c r="L15" s="8">
        <f t="shared" si="4"/>
        <v>-84.44092</v>
      </c>
      <c r="M15" s="8">
        <f t="shared" si="5"/>
        <v>29.632566666666666</v>
      </c>
      <c r="N15" s="8">
        <f t="shared" si="6"/>
        <v>29.632566666666666</v>
      </c>
    </row>
    <row r="16" spans="1:14" s="15" customFormat="1" ht="23.25" customHeight="1">
      <c r="A16" s="12" t="s">
        <v>5</v>
      </c>
      <c r="B16" s="13">
        <f>'[1]ЗФ'!B15+'[1]СФ'!B15</f>
        <v>1257.9</v>
      </c>
      <c r="C16" s="13">
        <f>'[1]ЗФ'!C15+'[1]СФ'!C15</f>
        <v>2515.459</v>
      </c>
      <c r="D16" s="77">
        <f>'[1]ЗФ'!D15+'[1]СФ'!D15</f>
        <v>884.0999999999999</v>
      </c>
      <c r="E16" s="26">
        <f>'[1]ЗФ'!E15+'[1]СФ'!E15</f>
        <v>2099.659</v>
      </c>
      <c r="F16" s="77">
        <f>'[1]ЗФ'!F15+'[1]СФ'!F15</f>
        <v>27326.64783199939</v>
      </c>
      <c r="G16" s="13">
        <f>'[1]ЗФ'!G15+'[1]СФ'!G15</f>
        <v>6063.4745299999995</v>
      </c>
      <c r="H16" s="17">
        <f t="shared" si="0"/>
        <v>-21263.17330199939</v>
      </c>
      <c r="I16" s="13">
        <f t="shared" si="1"/>
        <v>22.188870611856373</v>
      </c>
      <c r="J16" s="13">
        <f t="shared" si="2"/>
        <v>5179.374529999999</v>
      </c>
      <c r="K16" s="13">
        <f t="shared" si="3"/>
        <v>685.8358251329036</v>
      </c>
      <c r="L16" s="13">
        <f t="shared" si="4"/>
        <v>3963.8155299999994</v>
      </c>
      <c r="M16" s="13">
        <f t="shared" si="5"/>
        <v>288.78377536542837</v>
      </c>
      <c r="N16" s="13">
        <f t="shared" si="6"/>
        <v>482.0315231735432</v>
      </c>
    </row>
    <row r="17" spans="1:14" s="11" customFormat="1" ht="23.25" customHeight="1">
      <c r="A17" s="7" t="s">
        <v>15</v>
      </c>
      <c r="B17" s="8">
        <f>'[1]ЗФ'!B16+'[1]СФ'!B16</f>
        <v>20394</v>
      </c>
      <c r="C17" s="8">
        <f>'[1]ЗФ'!C16+'[1]СФ'!C16</f>
        <v>21474</v>
      </c>
      <c r="D17" s="67">
        <f>'[1]ЗФ'!D16+'[1]СФ'!D16</f>
        <v>12026.574999999999</v>
      </c>
      <c r="E17" s="24">
        <f>'[1]ЗФ'!E16+'[1]СФ'!E16</f>
        <v>13106.575</v>
      </c>
      <c r="F17" s="67">
        <f>'[1]ЗФ'!F16+'[1]СФ'!F16</f>
        <v>10924.109079999997</v>
      </c>
      <c r="G17" s="8">
        <f>'[1]ЗФ'!G16+'[1]СФ'!G16</f>
        <v>13720.87445</v>
      </c>
      <c r="H17" s="9">
        <f t="shared" si="0"/>
        <v>2796.765370000003</v>
      </c>
      <c r="I17" s="8">
        <f t="shared" si="1"/>
        <v>125.60177081278287</v>
      </c>
      <c r="J17" s="8">
        <f t="shared" si="2"/>
        <v>1694.2994500000004</v>
      </c>
      <c r="K17" s="8">
        <f t="shared" si="3"/>
        <v>114.08796311501821</v>
      </c>
      <c r="L17" s="8">
        <f t="shared" si="4"/>
        <v>614.2994499999986</v>
      </c>
      <c r="M17" s="8">
        <f t="shared" si="5"/>
        <v>104.68695635587481</v>
      </c>
      <c r="N17" s="8">
        <f t="shared" si="6"/>
        <v>67.27897641463176</v>
      </c>
    </row>
    <row r="18" spans="1:14" s="11" customFormat="1" ht="23.25" customHeight="1">
      <c r="A18" s="7" t="s">
        <v>16</v>
      </c>
      <c r="B18" s="8">
        <f>'[1]ЗФ'!B17+'[1]СФ'!B17</f>
        <v>24519</v>
      </c>
      <c r="C18" s="8">
        <f>'[1]ЗФ'!C17+'[1]СФ'!C17</f>
        <v>24519</v>
      </c>
      <c r="D18" s="67">
        <f>'[1]ЗФ'!D17+'[1]СФ'!D17</f>
        <v>17654.136</v>
      </c>
      <c r="E18" s="24">
        <f>'[1]ЗФ'!E17+'[1]СФ'!E17</f>
        <v>17654.136</v>
      </c>
      <c r="F18" s="67">
        <f>'[1]ЗФ'!F17+'[1]СФ'!F17</f>
        <v>13212.12483</v>
      </c>
      <c r="G18" s="8">
        <f>'[1]ЗФ'!G17+'[1]СФ'!G17</f>
        <v>16084.015929999998</v>
      </c>
      <c r="H18" s="9">
        <f t="shared" si="0"/>
        <v>2871.891099999997</v>
      </c>
      <c r="I18" s="8">
        <f t="shared" si="1"/>
        <v>121.73678448359011</v>
      </c>
      <c r="J18" s="8">
        <f t="shared" si="2"/>
        <v>-1570.1200700000009</v>
      </c>
      <c r="K18" s="8">
        <f t="shared" si="3"/>
        <v>91.10621969831885</v>
      </c>
      <c r="L18" s="8">
        <f t="shared" si="4"/>
        <v>-1570.1200700000009</v>
      </c>
      <c r="M18" s="8">
        <f t="shared" si="5"/>
        <v>91.10621969831885</v>
      </c>
      <c r="N18" s="8">
        <f t="shared" si="6"/>
        <v>65.59817256005546</v>
      </c>
    </row>
    <row r="19" spans="1:14" s="11" customFormat="1" ht="23.25" customHeight="1">
      <c r="A19" s="7" t="s">
        <v>17</v>
      </c>
      <c r="B19" s="8">
        <f>'[1]ЗФ'!B18+'[1]СФ'!B18</f>
        <v>11456.15</v>
      </c>
      <c r="C19" s="8">
        <f>'[1]ЗФ'!C18+'[1]СФ'!C18</f>
        <v>11721.028</v>
      </c>
      <c r="D19" s="67">
        <f>'[1]ЗФ'!D18+'[1]СФ'!D18</f>
        <v>7712</v>
      </c>
      <c r="E19" s="24">
        <f>'[1]ЗФ'!E18+'[1]СФ'!E18</f>
        <v>7976.878</v>
      </c>
      <c r="F19" s="67">
        <f>'[1]ЗФ'!F18+'[1]СФ'!F18</f>
        <v>6226.799060000001</v>
      </c>
      <c r="G19" s="8">
        <f>'[1]ЗФ'!G18+'[1]СФ'!G18</f>
        <v>7401.509149999999</v>
      </c>
      <c r="H19" s="9">
        <f t="shared" si="0"/>
        <v>1174.7100899999978</v>
      </c>
      <c r="I19" s="8">
        <f t="shared" si="1"/>
        <v>118.86539261474094</v>
      </c>
      <c r="J19" s="8">
        <f t="shared" si="2"/>
        <v>-310.49085000000105</v>
      </c>
      <c r="K19" s="8">
        <f t="shared" si="3"/>
        <v>95.97392570020745</v>
      </c>
      <c r="L19" s="8">
        <f t="shared" si="4"/>
        <v>-575.3688500000007</v>
      </c>
      <c r="M19" s="8">
        <f t="shared" si="5"/>
        <v>92.78704212349743</v>
      </c>
      <c r="N19" s="8">
        <f t="shared" si="6"/>
        <v>64.60729957271857</v>
      </c>
    </row>
    <row r="20" spans="1:14" s="11" customFormat="1" ht="23.25" customHeight="1">
      <c r="A20" s="7" t="s">
        <v>18</v>
      </c>
      <c r="B20" s="8">
        <f>'[1]ЗФ'!B19+'[1]СФ'!B19</f>
        <v>17297.4</v>
      </c>
      <c r="C20" s="8">
        <f>'[1]ЗФ'!C19+'[1]СФ'!C19</f>
        <v>17297.4</v>
      </c>
      <c r="D20" s="67">
        <f>'[1]ЗФ'!D19+'[1]СФ'!D19</f>
        <v>11837.195</v>
      </c>
      <c r="E20" s="24">
        <f>'[1]ЗФ'!E19+'[1]СФ'!E19</f>
        <v>11837.195</v>
      </c>
      <c r="F20" s="67">
        <f>'[1]ЗФ'!F19+'[1]СФ'!F19</f>
        <v>8614.495930000003</v>
      </c>
      <c r="G20" s="8">
        <f>'[1]ЗФ'!G19+'[1]СФ'!G19</f>
        <v>13606.76329</v>
      </c>
      <c r="H20" s="9">
        <f t="shared" si="0"/>
        <v>4992.267359999998</v>
      </c>
      <c r="I20" s="8">
        <f t="shared" si="1"/>
        <v>157.95193822791668</v>
      </c>
      <c r="J20" s="8">
        <f t="shared" si="2"/>
        <v>1769.568290000001</v>
      </c>
      <c r="K20" s="8">
        <f t="shared" si="3"/>
        <v>114.94921972646392</v>
      </c>
      <c r="L20" s="8">
        <f t="shared" si="4"/>
        <v>1769.568290000001</v>
      </c>
      <c r="M20" s="8">
        <f t="shared" si="5"/>
        <v>114.94921972646392</v>
      </c>
      <c r="N20" s="8">
        <f t="shared" si="6"/>
        <v>78.66363320499035</v>
      </c>
    </row>
    <row r="21" spans="1:14" s="11" customFormat="1" ht="23.25" customHeight="1">
      <c r="A21" s="7" t="s">
        <v>19</v>
      </c>
      <c r="B21" s="8">
        <f>'[1]ЗФ'!B20+'[1]СФ'!B20</f>
        <v>60718.2</v>
      </c>
      <c r="C21" s="8">
        <f>'[1]ЗФ'!C20+'[1]СФ'!C20</f>
        <v>64640.373</v>
      </c>
      <c r="D21" s="67">
        <f>'[1]ЗФ'!D20+'[1]СФ'!D20</f>
        <v>38902.542</v>
      </c>
      <c r="E21" s="24">
        <f>'[1]ЗФ'!E20+'[1]СФ'!E20</f>
        <v>44113.025</v>
      </c>
      <c r="F21" s="67">
        <f>'[1]ЗФ'!F20+'[1]СФ'!F20</f>
        <v>33995.03223599999</v>
      </c>
      <c r="G21" s="8">
        <f>'[1]ЗФ'!G20+'[1]СФ'!G20</f>
        <v>46926.65242999998</v>
      </c>
      <c r="H21" s="9">
        <f t="shared" si="0"/>
        <v>12931.620193999988</v>
      </c>
      <c r="I21" s="8">
        <f t="shared" si="1"/>
        <v>138.03973505371673</v>
      </c>
      <c r="J21" s="8">
        <f t="shared" si="2"/>
        <v>8024.110429999979</v>
      </c>
      <c r="K21" s="8">
        <f t="shared" si="3"/>
        <v>120.62618537883714</v>
      </c>
      <c r="L21" s="8">
        <f t="shared" si="4"/>
        <v>2813.6274299999786</v>
      </c>
      <c r="M21" s="8">
        <f t="shared" si="5"/>
        <v>106.37822373323974</v>
      </c>
      <c r="N21" s="8">
        <f t="shared" si="6"/>
        <v>77.28597427130578</v>
      </c>
    </row>
    <row r="22" spans="1:14" s="11" customFormat="1" ht="23.25" customHeight="1">
      <c r="A22" s="7" t="s">
        <v>20</v>
      </c>
      <c r="B22" s="8">
        <f>'[1]ЗФ'!B21+'[1]СФ'!B21</f>
        <v>15152.099999999999</v>
      </c>
      <c r="C22" s="8">
        <f>'[1]ЗФ'!C21+'[1]СФ'!C21</f>
        <v>15552.099999999999</v>
      </c>
      <c r="D22" s="67">
        <f>'[1]ЗФ'!D21+'[1]СФ'!D21</f>
        <v>8667.5</v>
      </c>
      <c r="E22" s="24">
        <f>'[1]ЗФ'!E21+'[1]СФ'!E21</f>
        <v>9067.5</v>
      </c>
      <c r="F22" s="67">
        <f>'[1]ЗФ'!F21+'[1]СФ'!F21</f>
        <v>8498.212182</v>
      </c>
      <c r="G22" s="8">
        <f>'[1]ЗФ'!G21+'[1]СФ'!G21</f>
        <v>10572.967639999997</v>
      </c>
      <c r="H22" s="9">
        <f t="shared" si="0"/>
        <v>2074.755457999998</v>
      </c>
      <c r="I22" s="8">
        <f t="shared" si="1"/>
        <v>124.41402277992684</v>
      </c>
      <c r="J22" s="8">
        <f t="shared" si="2"/>
        <v>1905.4676399999971</v>
      </c>
      <c r="K22" s="8">
        <f t="shared" si="3"/>
        <v>121.98405122584364</v>
      </c>
      <c r="L22" s="8">
        <f t="shared" si="4"/>
        <v>1505.4676399999971</v>
      </c>
      <c r="M22" s="8">
        <f t="shared" si="5"/>
        <v>116.60289649848356</v>
      </c>
      <c r="N22" s="8">
        <f t="shared" si="6"/>
        <v>69.77889295873177</v>
      </c>
    </row>
    <row r="23" spans="1:14" s="11" customFormat="1" ht="23.25" customHeight="1">
      <c r="A23" s="7" t="s">
        <v>21</v>
      </c>
      <c r="B23" s="8">
        <f>'[1]ЗФ'!B22+'[1]СФ'!B22</f>
        <v>10940.25</v>
      </c>
      <c r="C23" s="8">
        <f>'[1]ЗФ'!C22+'[1]СФ'!C22</f>
        <v>10940.25</v>
      </c>
      <c r="D23" s="67">
        <f>'[1]ЗФ'!D22+'[1]СФ'!D22</f>
        <v>8451.45</v>
      </c>
      <c r="E23" s="24">
        <f>'[1]ЗФ'!E22+'[1]СФ'!E22</f>
        <v>8451.449999999999</v>
      </c>
      <c r="F23" s="67">
        <f>'[1]ЗФ'!F22+'[1]СФ'!F22</f>
        <v>4208.82669</v>
      </c>
      <c r="G23" s="8">
        <f>'[1]ЗФ'!G22+'[1]СФ'!G22</f>
        <v>5127.972059999999</v>
      </c>
      <c r="H23" s="9">
        <f t="shared" si="0"/>
        <v>919.1453699999993</v>
      </c>
      <c r="I23" s="8">
        <f t="shared" si="1"/>
        <v>121.83851789820311</v>
      </c>
      <c r="J23" s="8">
        <f t="shared" si="2"/>
        <v>-3323.4779400000016</v>
      </c>
      <c r="K23" s="8">
        <f t="shared" si="3"/>
        <v>60.67564808405657</v>
      </c>
      <c r="L23" s="8">
        <f t="shared" si="4"/>
        <v>-3323.4779399999998</v>
      </c>
      <c r="M23" s="8">
        <f t="shared" si="5"/>
        <v>60.675648084056576</v>
      </c>
      <c r="N23" s="8">
        <f t="shared" si="6"/>
        <v>46.87253088366353</v>
      </c>
    </row>
    <row r="24" spans="1:14" s="11" customFormat="1" ht="23.25" customHeight="1">
      <c r="A24" s="7" t="s">
        <v>22</v>
      </c>
      <c r="B24" s="8">
        <f>'[1]ЗФ'!B23+'[1]СФ'!B23</f>
        <v>8358</v>
      </c>
      <c r="C24" s="8">
        <f>'[1]ЗФ'!C23+'[1]СФ'!C23</f>
        <v>9097.4</v>
      </c>
      <c r="D24" s="67">
        <f>'[1]ЗФ'!D23+'[1]СФ'!D23</f>
        <v>5589.2</v>
      </c>
      <c r="E24" s="24">
        <f>'[1]ЗФ'!E23+'[1]СФ'!E23</f>
        <v>6328.6</v>
      </c>
      <c r="F24" s="67">
        <f>'[1]ЗФ'!F23+'[1]СФ'!F23</f>
        <v>4667.86148</v>
      </c>
      <c r="G24" s="8">
        <f>'[1]ЗФ'!G23+'[1]СФ'!G23</f>
        <v>7169.28901</v>
      </c>
      <c r="H24" s="9">
        <f t="shared" si="0"/>
        <v>2501.427530000001</v>
      </c>
      <c r="I24" s="8">
        <f t="shared" si="1"/>
        <v>153.58829821145423</v>
      </c>
      <c r="J24" s="8">
        <f t="shared" si="2"/>
        <v>1580.0890100000006</v>
      </c>
      <c r="K24" s="8">
        <f t="shared" si="3"/>
        <v>128.27039665784014</v>
      </c>
      <c r="L24" s="8">
        <f t="shared" si="4"/>
        <v>840.68901</v>
      </c>
      <c r="M24" s="8">
        <f t="shared" si="5"/>
        <v>113.2839650159593</v>
      </c>
      <c r="N24" s="8">
        <f t="shared" si="6"/>
        <v>85.77756652309165</v>
      </c>
    </row>
    <row r="25" spans="1:14" s="11" customFormat="1" ht="23.25" customHeight="1">
      <c r="A25" s="7" t="s">
        <v>23</v>
      </c>
      <c r="B25" s="8">
        <f>'[1]ЗФ'!B24+'[1]СФ'!B24</f>
        <v>14953.5</v>
      </c>
      <c r="C25" s="8">
        <f>'[1]ЗФ'!C24+'[1]СФ'!C24</f>
        <v>14953.5</v>
      </c>
      <c r="D25" s="67">
        <f>'[1]ЗФ'!D24+'[1]СФ'!D24</f>
        <v>10081.395</v>
      </c>
      <c r="E25" s="24">
        <f>'[1]ЗФ'!E24+'[1]СФ'!E24</f>
        <v>10081.395</v>
      </c>
      <c r="F25" s="67">
        <f>'[1]ЗФ'!F24+'[1]СФ'!F24</f>
        <v>9556.332887999997</v>
      </c>
      <c r="G25" s="8">
        <f>'[1]ЗФ'!G24+'[1]СФ'!G24</f>
        <v>11930.509440000002</v>
      </c>
      <c r="H25" s="9">
        <f t="shared" si="0"/>
        <v>2374.1765520000044</v>
      </c>
      <c r="I25" s="8">
        <f t="shared" si="1"/>
        <v>124.84401265449101</v>
      </c>
      <c r="J25" s="8">
        <f t="shared" si="2"/>
        <v>1849.1144400000012</v>
      </c>
      <c r="K25" s="8">
        <f t="shared" si="3"/>
        <v>118.34185090456234</v>
      </c>
      <c r="L25" s="8">
        <f t="shared" si="4"/>
        <v>1849.1144400000012</v>
      </c>
      <c r="M25" s="8">
        <f t="shared" si="5"/>
        <v>118.34185090456234</v>
      </c>
      <c r="N25" s="8">
        <f t="shared" si="6"/>
        <v>79.78406018657842</v>
      </c>
    </row>
    <row r="26" spans="1:14" s="11" customFormat="1" ht="23.25" customHeight="1">
      <c r="A26" s="7" t="s">
        <v>24</v>
      </c>
      <c r="B26" s="8">
        <f>'[1]ЗФ'!B25+'[1]СФ'!B25</f>
        <v>21935</v>
      </c>
      <c r="C26" s="8">
        <f>'[1]ЗФ'!C25+'[1]СФ'!C25</f>
        <v>22085</v>
      </c>
      <c r="D26" s="67">
        <f>'[1]ЗФ'!D25+'[1]СФ'!D25</f>
        <v>14834.8</v>
      </c>
      <c r="E26" s="24">
        <f>'[1]ЗФ'!E25+'[1]СФ'!E25</f>
        <v>14984.8</v>
      </c>
      <c r="F26" s="67">
        <f>'[1]ЗФ'!F25+'[1]СФ'!F25</f>
        <v>12654.182121999998</v>
      </c>
      <c r="G26" s="8">
        <f>'[1]ЗФ'!G25+'[1]СФ'!G25</f>
        <v>15708.111059999997</v>
      </c>
      <c r="H26" s="9">
        <f t="shared" si="0"/>
        <v>3053.928937999999</v>
      </c>
      <c r="I26" s="8">
        <f t="shared" si="1"/>
        <v>124.13375205569844</v>
      </c>
      <c r="J26" s="8">
        <f t="shared" si="2"/>
        <v>873.3110599999982</v>
      </c>
      <c r="K26" s="8">
        <f t="shared" si="3"/>
        <v>105.88690821581686</v>
      </c>
      <c r="L26" s="8">
        <f t="shared" si="4"/>
        <v>723.3110599999982</v>
      </c>
      <c r="M26" s="8">
        <f t="shared" si="5"/>
        <v>104.82696505792535</v>
      </c>
      <c r="N26" s="8">
        <f t="shared" si="6"/>
        <v>71.61208598130841</v>
      </c>
    </row>
    <row r="27" spans="1:14" s="11" customFormat="1" ht="23.25" customHeight="1">
      <c r="A27" s="7" t="s">
        <v>25</v>
      </c>
      <c r="B27" s="8">
        <f>'[1]ЗФ'!B26+'[1]СФ'!B26</f>
        <v>18628.1</v>
      </c>
      <c r="C27" s="8">
        <f>'[1]ЗФ'!C26+'[1]СФ'!C26</f>
        <v>18628.1</v>
      </c>
      <c r="D27" s="67">
        <f>'[1]ЗФ'!D26+'[1]СФ'!D26</f>
        <v>12281.71</v>
      </c>
      <c r="E27" s="24">
        <f>'[1]ЗФ'!E26+'[1]СФ'!E26</f>
        <v>12281.71</v>
      </c>
      <c r="F27" s="67">
        <f>'[1]ЗФ'!F26+'[1]СФ'!F26</f>
        <v>19257.315212</v>
      </c>
      <c r="G27" s="8">
        <f>'[1]ЗФ'!G26+'[1]СФ'!G26</f>
        <v>13330.183099999998</v>
      </c>
      <c r="H27" s="9">
        <f t="shared" si="0"/>
        <v>-5927.132112000003</v>
      </c>
      <c r="I27" s="8">
        <f t="shared" si="1"/>
        <v>69.22139952143188</v>
      </c>
      <c r="J27" s="8">
        <f t="shared" si="2"/>
        <v>1048.4730999999992</v>
      </c>
      <c r="K27" s="8">
        <f t="shared" si="3"/>
        <v>108.53686579474682</v>
      </c>
      <c r="L27" s="8">
        <f t="shared" si="4"/>
        <v>1048.4730999999992</v>
      </c>
      <c r="M27" s="8">
        <f t="shared" si="5"/>
        <v>108.53686579474682</v>
      </c>
      <c r="N27" s="8">
        <f t="shared" si="6"/>
        <v>71.55954230436812</v>
      </c>
    </row>
    <row r="28" spans="1:14" s="11" customFormat="1" ht="23.25" customHeight="1">
      <c r="A28" s="7" t="s">
        <v>26</v>
      </c>
      <c r="B28" s="8">
        <f>'[1]ЗФ'!B27+'[1]СФ'!B27</f>
        <v>15877</v>
      </c>
      <c r="C28" s="8">
        <f>'[1]ЗФ'!C27+'[1]СФ'!C27</f>
        <v>16782.4</v>
      </c>
      <c r="D28" s="67">
        <f>'[1]ЗФ'!D27+'[1]СФ'!D27</f>
        <v>10235.449999999999</v>
      </c>
      <c r="E28" s="24">
        <f>'[1]ЗФ'!E27+'[1]СФ'!E27</f>
        <v>11140.849999999999</v>
      </c>
      <c r="F28" s="67">
        <f>'[1]ЗФ'!F27+'[1]СФ'!F27</f>
        <v>9566.621777999999</v>
      </c>
      <c r="G28" s="8">
        <f>'[1]ЗФ'!G27+'[1]СФ'!G27</f>
        <v>11325.043420000002</v>
      </c>
      <c r="H28" s="9">
        <f t="shared" si="0"/>
        <v>1758.421642000003</v>
      </c>
      <c r="I28" s="8">
        <f t="shared" si="1"/>
        <v>118.380800274176</v>
      </c>
      <c r="J28" s="8">
        <f t="shared" si="2"/>
        <v>1089.5934200000029</v>
      </c>
      <c r="K28" s="8">
        <f t="shared" si="3"/>
        <v>110.6452908274673</v>
      </c>
      <c r="L28" s="8">
        <f t="shared" si="4"/>
        <v>184.19342000000324</v>
      </c>
      <c r="M28" s="8">
        <f t="shared" si="5"/>
        <v>101.65331568058096</v>
      </c>
      <c r="N28" s="8">
        <f t="shared" si="6"/>
        <v>71.32986974869308</v>
      </c>
    </row>
    <row r="29" spans="1:14" s="11" customFormat="1" ht="23.25" customHeight="1">
      <c r="A29" s="7" t="s">
        <v>27</v>
      </c>
      <c r="B29" s="8">
        <f>'[1]ЗФ'!B28+'[1]СФ'!B28</f>
        <v>11307.5</v>
      </c>
      <c r="C29" s="8">
        <f>'[1]ЗФ'!C28+'[1]СФ'!C28</f>
        <v>12401.5</v>
      </c>
      <c r="D29" s="67">
        <f>'[1]ЗФ'!D28+'[1]СФ'!D28</f>
        <v>7659</v>
      </c>
      <c r="E29" s="24">
        <f>'[1]ЗФ'!E28+'[1]СФ'!E28</f>
        <v>8753</v>
      </c>
      <c r="F29" s="67">
        <f>'[1]ЗФ'!F28+'[1]СФ'!F28</f>
        <v>6819.6359200000015</v>
      </c>
      <c r="G29" s="8">
        <f>'[1]ЗФ'!G28+'[1]СФ'!G28</f>
        <v>9287.67455</v>
      </c>
      <c r="H29" s="9">
        <f t="shared" si="0"/>
        <v>2468.038629999998</v>
      </c>
      <c r="I29" s="8">
        <f t="shared" si="1"/>
        <v>136.1901816893474</v>
      </c>
      <c r="J29" s="8">
        <f t="shared" si="2"/>
        <v>1628.6745499999997</v>
      </c>
      <c r="K29" s="8">
        <f t="shared" si="3"/>
        <v>121.2648459328894</v>
      </c>
      <c r="L29" s="8">
        <f t="shared" si="4"/>
        <v>534.6745499999997</v>
      </c>
      <c r="M29" s="8">
        <f t="shared" si="5"/>
        <v>106.10847195247344</v>
      </c>
      <c r="N29" s="8">
        <f t="shared" si="6"/>
        <v>82.13729427371213</v>
      </c>
    </row>
    <row r="30" spans="1:14" s="11" customFormat="1" ht="23.25" customHeight="1">
      <c r="A30" s="7" t="s">
        <v>28</v>
      </c>
      <c r="B30" s="8">
        <f>'[1]ЗФ'!B29+'[1]СФ'!B29</f>
        <v>14241.8</v>
      </c>
      <c r="C30" s="8">
        <f>'[1]ЗФ'!C29+'[1]СФ'!C29</f>
        <v>14311.2</v>
      </c>
      <c r="D30" s="67">
        <f>'[1]ЗФ'!D29+'[1]СФ'!D29</f>
        <v>9850.1</v>
      </c>
      <c r="E30" s="24">
        <f>'[1]ЗФ'!E29+'[1]СФ'!E29</f>
        <v>9919.5</v>
      </c>
      <c r="F30" s="67">
        <f>'[1]ЗФ'!F29+'[1]СФ'!F29</f>
        <v>7808.30398</v>
      </c>
      <c r="G30" s="8">
        <f>'[1]ЗФ'!G29+'[1]СФ'!G29</f>
        <v>10063.757150000001</v>
      </c>
      <c r="H30" s="9">
        <f t="shared" si="0"/>
        <v>2255.4531700000016</v>
      </c>
      <c r="I30" s="8">
        <f t="shared" si="1"/>
        <v>128.88531460579742</v>
      </c>
      <c r="J30" s="8">
        <f t="shared" si="2"/>
        <v>213.6571500000009</v>
      </c>
      <c r="K30" s="8">
        <f t="shared" si="3"/>
        <v>102.16908610064874</v>
      </c>
      <c r="L30" s="8">
        <f t="shared" si="4"/>
        <v>144.25715000000127</v>
      </c>
      <c r="M30" s="8">
        <f t="shared" si="5"/>
        <v>101.45427844145371</v>
      </c>
      <c r="N30" s="8">
        <f t="shared" si="6"/>
        <v>70.66351970958729</v>
      </c>
    </row>
    <row r="31" spans="1:14" s="11" customFormat="1" ht="23.25" customHeight="1">
      <c r="A31" s="7" t="s">
        <v>29</v>
      </c>
      <c r="B31" s="8">
        <f>'[1]ЗФ'!B30+'[1]СФ'!B30</f>
        <v>25966.899999999998</v>
      </c>
      <c r="C31" s="8">
        <f>'[1]ЗФ'!C30+'[1]СФ'!C30</f>
        <v>26112.78</v>
      </c>
      <c r="D31" s="67">
        <f>'[1]ЗФ'!D30+'[1]СФ'!D30</f>
        <v>17178.100000000002</v>
      </c>
      <c r="E31" s="24">
        <f>'[1]ЗФ'!E30+'[1]СФ'!E30</f>
        <v>17323.98</v>
      </c>
      <c r="F31" s="67">
        <f>'[1]ЗФ'!F30+'[1]СФ'!F30</f>
        <v>13484.508897999996</v>
      </c>
      <c r="G31" s="8">
        <f>'[1]ЗФ'!G30+'[1]СФ'!G30</f>
        <v>17580.518709999997</v>
      </c>
      <c r="H31" s="9">
        <f t="shared" si="0"/>
        <v>4096.009812</v>
      </c>
      <c r="I31" s="8">
        <f t="shared" si="1"/>
        <v>130.375669169587</v>
      </c>
      <c r="J31" s="8">
        <f t="shared" si="2"/>
        <v>402.41870999999446</v>
      </c>
      <c r="K31" s="8">
        <f t="shared" si="3"/>
        <v>102.34262642550686</v>
      </c>
      <c r="L31" s="8">
        <f t="shared" si="4"/>
        <v>256.5387099999971</v>
      </c>
      <c r="M31" s="8">
        <f t="shared" si="5"/>
        <v>101.4808300979336</v>
      </c>
      <c r="N31" s="8">
        <f t="shared" si="6"/>
        <v>67.7035715083433</v>
      </c>
    </row>
    <row r="32" spans="1:14" s="11" customFormat="1" ht="23.25" customHeight="1">
      <c r="A32" s="7" t="s">
        <v>30</v>
      </c>
      <c r="B32" s="8">
        <f>'[1]ЗФ'!B31+'[1]СФ'!B31</f>
        <v>13285.002</v>
      </c>
      <c r="C32" s="8">
        <f>'[1]ЗФ'!C31+'[1]СФ'!C31</f>
        <v>13463.286</v>
      </c>
      <c r="D32" s="67">
        <f>'[1]ЗФ'!D31+'[1]СФ'!D31</f>
        <v>8857.357000000002</v>
      </c>
      <c r="E32" s="24">
        <f>'[1]ЗФ'!E31+'[1]СФ'!E31</f>
        <v>9035.641000000001</v>
      </c>
      <c r="F32" s="67">
        <f>'[1]ЗФ'!F31+'[1]СФ'!F31</f>
        <v>6230.535604</v>
      </c>
      <c r="G32" s="8">
        <f>'[1]ЗФ'!G31+'[1]СФ'!G31</f>
        <v>8144.43354</v>
      </c>
      <c r="H32" s="9">
        <f t="shared" si="0"/>
        <v>1913.8979360000003</v>
      </c>
      <c r="I32" s="8">
        <f t="shared" si="1"/>
        <v>130.71803224703956</v>
      </c>
      <c r="J32" s="8">
        <f t="shared" si="2"/>
        <v>-712.9234600000018</v>
      </c>
      <c r="K32" s="8">
        <f t="shared" si="3"/>
        <v>91.95105876391794</v>
      </c>
      <c r="L32" s="8">
        <f t="shared" si="4"/>
        <v>-891.2074600000014</v>
      </c>
      <c r="M32" s="8">
        <f t="shared" si="5"/>
        <v>90.1367544372336</v>
      </c>
      <c r="N32" s="8">
        <f t="shared" si="6"/>
        <v>61.30547469996617</v>
      </c>
    </row>
    <row r="33" spans="1:14" s="11" customFormat="1" ht="23.25" customHeight="1">
      <c r="A33" s="7" t="s">
        <v>31</v>
      </c>
      <c r="B33" s="8">
        <f>'[1]ЗФ'!B32+'[1]СФ'!B32</f>
        <v>15114</v>
      </c>
      <c r="C33" s="8">
        <f>'[1]ЗФ'!C32+'[1]СФ'!C32</f>
        <v>15114</v>
      </c>
      <c r="D33" s="67">
        <f>'[1]ЗФ'!D32+'[1]СФ'!D32</f>
        <v>10577.75</v>
      </c>
      <c r="E33" s="24">
        <f>'[1]ЗФ'!E32+'[1]СФ'!E32</f>
        <v>10577.75</v>
      </c>
      <c r="F33" s="67">
        <f>'[1]ЗФ'!F32+'[1]СФ'!F32</f>
        <v>7359.1952599999995</v>
      </c>
      <c r="G33" s="8">
        <f>'[1]ЗФ'!G32+'[1]СФ'!G32</f>
        <v>8322.30317</v>
      </c>
      <c r="H33" s="9">
        <f t="shared" si="0"/>
        <v>963.1079099999997</v>
      </c>
      <c r="I33" s="8">
        <f t="shared" si="1"/>
        <v>113.08713624212221</v>
      </c>
      <c r="J33" s="8">
        <f t="shared" si="2"/>
        <v>-2255.446830000001</v>
      </c>
      <c r="K33" s="8">
        <f t="shared" si="3"/>
        <v>78.67744246177116</v>
      </c>
      <c r="L33" s="8">
        <f t="shared" si="4"/>
        <v>-2255.446830000001</v>
      </c>
      <c r="M33" s="8">
        <f t="shared" si="5"/>
        <v>78.67744246177116</v>
      </c>
      <c r="N33" s="8">
        <f t="shared" si="6"/>
        <v>55.06353824268889</v>
      </c>
    </row>
    <row r="34" spans="1:14" s="11" customFormat="1" ht="23.25" customHeight="1">
      <c r="A34" s="7" t="s">
        <v>32</v>
      </c>
      <c r="B34" s="8">
        <f>'[1]ЗФ'!B33+'[1]СФ'!B33</f>
        <v>41662</v>
      </c>
      <c r="C34" s="8">
        <f>'[1]ЗФ'!C33+'[1]СФ'!C33</f>
        <v>42609.162</v>
      </c>
      <c r="D34" s="67">
        <f>'[1]ЗФ'!D33+'[1]СФ'!D33</f>
        <v>26003.300000000003</v>
      </c>
      <c r="E34" s="24">
        <f>'[1]ЗФ'!E33+'[1]СФ'!E33</f>
        <v>26390.462</v>
      </c>
      <c r="F34" s="67">
        <f>'[1]ЗФ'!F33+'[1]СФ'!F33</f>
        <v>22871.052831999998</v>
      </c>
      <c r="G34" s="8">
        <f>'[1]ЗФ'!G33+'[1]СФ'!G33</f>
        <v>26660.396159999997</v>
      </c>
      <c r="H34" s="9">
        <f t="shared" si="0"/>
        <v>3789.343327999999</v>
      </c>
      <c r="I34" s="8">
        <f t="shared" si="1"/>
        <v>116.56829423566433</v>
      </c>
      <c r="J34" s="8">
        <f t="shared" si="2"/>
        <v>657.0961599999937</v>
      </c>
      <c r="K34" s="8">
        <f t="shared" si="3"/>
        <v>102.52697219199098</v>
      </c>
      <c r="L34" s="8">
        <f t="shared" si="4"/>
        <v>269.93415999999706</v>
      </c>
      <c r="M34" s="8">
        <f t="shared" si="5"/>
        <v>101.022847421163</v>
      </c>
      <c r="N34" s="8">
        <f t="shared" si="6"/>
        <v>63.99211790120493</v>
      </c>
    </row>
    <row r="35" spans="1:14" s="11" customFormat="1" ht="23.25" customHeight="1">
      <c r="A35" s="7" t="s">
        <v>33</v>
      </c>
      <c r="B35" s="8">
        <f>'[1]ЗФ'!B34+'[1]СФ'!B34</f>
        <v>121888.336</v>
      </c>
      <c r="C35" s="8">
        <f>'[1]ЗФ'!C34+'[1]СФ'!C34</f>
        <v>130058.173</v>
      </c>
      <c r="D35" s="67">
        <f>'[1]ЗФ'!D34+'[1]СФ'!D34</f>
        <v>81625.252</v>
      </c>
      <c r="E35" s="24">
        <f>'[1]ЗФ'!E34+'[1]СФ'!E34</f>
        <v>89795.08899999999</v>
      </c>
      <c r="F35" s="67">
        <f>'[1]ЗФ'!F34+'[1]СФ'!F34</f>
        <v>82174.86596799998</v>
      </c>
      <c r="G35" s="8">
        <f>'[1]ЗФ'!G34+'[1]СФ'!G34</f>
        <v>101554.43885999997</v>
      </c>
      <c r="H35" s="9">
        <f t="shared" si="0"/>
        <v>19379.572891999982</v>
      </c>
      <c r="I35" s="8">
        <f t="shared" si="1"/>
        <v>123.58333374044888</v>
      </c>
      <c r="J35" s="8">
        <f t="shared" si="2"/>
        <v>19929.186859999973</v>
      </c>
      <c r="K35" s="8">
        <f t="shared" si="3"/>
        <v>124.41546748302838</v>
      </c>
      <c r="L35" s="8">
        <f t="shared" si="4"/>
        <v>11759.349859999973</v>
      </c>
      <c r="M35" s="8">
        <f t="shared" si="5"/>
        <v>113.09576057104857</v>
      </c>
      <c r="N35" s="8">
        <f t="shared" si="6"/>
        <v>83.3176021534989</v>
      </c>
    </row>
    <row r="36" spans="1:14" s="11" customFormat="1" ht="23.25" customHeight="1">
      <c r="A36" s="7" t="s">
        <v>34</v>
      </c>
      <c r="B36" s="8">
        <f>'[1]ЗФ'!B35+'[1]СФ'!B35</f>
        <v>52335.4</v>
      </c>
      <c r="C36" s="8">
        <f>'[1]ЗФ'!C35+'[1]СФ'!C35</f>
        <v>52764.121999999996</v>
      </c>
      <c r="D36" s="67">
        <f>'[1]ЗФ'!D35+'[1]СФ'!D35</f>
        <v>33925.31399999999</v>
      </c>
      <c r="E36" s="24">
        <f>'[1]ЗФ'!E35+'[1]СФ'!E35</f>
        <v>34354.036</v>
      </c>
      <c r="F36" s="67">
        <f>'[1]ЗФ'!F35+'[1]СФ'!F35</f>
        <v>25737.479934000006</v>
      </c>
      <c r="G36" s="8">
        <f>'[1]ЗФ'!G35+'[1]СФ'!G35</f>
        <v>33615.82156</v>
      </c>
      <c r="H36" s="9">
        <f t="shared" si="0"/>
        <v>7878.34162599999</v>
      </c>
      <c r="I36" s="8">
        <f t="shared" si="1"/>
        <v>130.610384723768</v>
      </c>
      <c r="J36" s="8">
        <f t="shared" si="2"/>
        <v>-309.49243999999453</v>
      </c>
      <c r="K36" s="8">
        <f t="shared" si="3"/>
        <v>99.08772416962745</v>
      </c>
      <c r="L36" s="8">
        <f t="shared" si="4"/>
        <v>-738.2144400000034</v>
      </c>
      <c r="M36" s="8">
        <f t="shared" si="5"/>
        <v>97.85115658608495</v>
      </c>
      <c r="N36" s="8">
        <f t="shared" si="6"/>
        <v>64.23151740504515</v>
      </c>
    </row>
    <row r="37" spans="1:14" s="11" customFormat="1" ht="23.25" customHeight="1">
      <c r="A37" s="7" t="s">
        <v>35</v>
      </c>
      <c r="B37" s="8">
        <f>'[1]ЗФ'!B36+'[1]СФ'!B36</f>
        <v>18832.9</v>
      </c>
      <c r="C37" s="8">
        <f>'[1]ЗФ'!C36+'[1]СФ'!C36</f>
        <v>18832.9</v>
      </c>
      <c r="D37" s="67">
        <f>'[1]ЗФ'!D36+'[1]СФ'!D36</f>
        <v>12172.199999999999</v>
      </c>
      <c r="E37" s="24">
        <f>'[1]ЗФ'!E36+'[1]СФ'!E36</f>
        <v>12172.199999999999</v>
      </c>
      <c r="F37" s="67">
        <f>'[1]ЗФ'!F36+'[1]СФ'!F36</f>
        <v>11397.058192</v>
      </c>
      <c r="G37" s="8">
        <f>'[1]ЗФ'!G36+'[1]СФ'!G36</f>
        <v>11745.713709999996</v>
      </c>
      <c r="H37" s="9">
        <f t="shared" si="0"/>
        <v>348.65551799999594</v>
      </c>
      <c r="I37" s="8">
        <f t="shared" si="1"/>
        <v>103.05917116615872</v>
      </c>
      <c r="J37" s="8">
        <f t="shared" si="2"/>
        <v>-426.48629000000255</v>
      </c>
      <c r="K37" s="8">
        <f t="shared" si="3"/>
        <v>96.49622672976123</v>
      </c>
      <c r="L37" s="8">
        <f t="shared" si="4"/>
        <v>-426.48629000000255</v>
      </c>
      <c r="M37" s="8">
        <f t="shared" si="5"/>
        <v>96.49622672976123</v>
      </c>
      <c r="N37" s="8">
        <f t="shared" si="6"/>
        <v>62.368056486255405</v>
      </c>
    </row>
    <row r="38" spans="1:14" s="11" customFormat="1" ht="23.25" customHeight="1">
      <c r="A38" s="7" t="s">
        <v>36</v>
      </c>
      <c r="B38" s="8">
        <f>'[1]ЗФ'!B37+'[1]СФ'!B37</f>
        <v>42563.659</v>
      </c>
      <c r="C38" s="8">
        <f>'[1]ЗФ'!C37+'[1]СФ'!C37</f>
        <v>43313.659</v>
      </c>
      <c r="D38" s="67">
        <f>'[1]ЗФ'!D37+'[1]СФ'!D37</f>
        <v>28053.284000000003</v>
      </c>
      <c r="E38" s="24">
        <f>'[1]ЗФ'!E37+'[1]СФ'!E37</f>
        <v>28803.284</v>
      </c>
      <c r="F38" s="67">
        <f>'[1]ЗФ'!F37+'[1]СФ'!F37</f>
        <v>25879.630915999995</v>
      </c>
      <c r="G38" s="8">
        <f>'[1]ЗФ'!G37+'[1]СФ'!G37</f>
        <v>33065.35137</v>
      </c>
      <c r="H38" s="9">
        <f t="shared" si="0"/>
        <v>7185.720454000002</v>
      </c>
      <c r="I38" s="8">
        <f t="shared" si="1"/>
        <v>127.76593096448472</v>
      </c>
      <c r="J38" s="8">
        <f t="shared" si="2"/>
        <v>5012.067369999993</v>
      </c>
      <c r="K38" s="8">
        <f t="shared" si="3"/>
        <v>117.86624115023395</v>
      </c>
      <c r="L38" s="8">
        <f t="shared" si="4"/>
        <v>4262.067369999997</v>
      </c>
      <c r="M38" s="8">
        <f t="shared" si="5"/>
        <v>114.79715774770682</v>
      </c>
      <c r="N38" s="8">
        <f t="shared" si="6"/>
        <v>77.68446638950847</v>
      </c>
    </row>
    <row r="39" spans="1:14" s="11" customFormat="1" ht="23.25" customHeight="1">
      <c r="A39" s="7" t="s">
        <v>37</v>
      </c>
      <c r="B39" s="8">
        <f>'[1]ЗФ'!B38+'[1]СФ'!B38</f>
        <v>13984.071</v>
      </c>
      <c r="C39" s="8">
        <f>'[1]ЗФ'!C38+'[1]СФ'!C38</f>
        <v>13984.071</v>
      </c>
      <c r="D39" s="67">
        <f>'[1]ЗФ'!D38+'[1]СФ'!D38</f>
        <v>8800.12</v>
      </c>
      <c r="E39" s="24">
        <f>'[1]ЗФ'!E38+'[1]СФ'!E38</f>
        <v>8800.12</v>
      </c>
      <c r="F39" s="67">
        <f>'[1]ЗФ'!F38+'[1]СФ'!F38</f>
        <v>6789.1685720000005</v>
      </c>
      <c r="G39" s="8">
        <f>'[1]ЗФ'!G38+'[1]СФ'!G38</f>
        <v>8523.462749999999</v>
      </c>
      <c r="H39" s="9">
        <f t="shared" si="0"/>
        <v>1734.2941779999983</v>
      </c>
      <c r="I39" s="8">
        <f t="shared" si="1"/>
        <v>125.5450157056433</v>
      </c>
      <c r="J39" s="8">
        <f t="shared" si="2"/>
        <v>-276.657250000002</v>
      </c>
      <c r="K39" s="8">
        <f t="shared" si="3"/>
        <v>96.85621048349338</v>
      </c>
      <c r="L39" s="8">
        <f t="shared" si="4"/>
        <v>-276.657250000002</v>
      </c>
      <c r="M39" s="8">
        <f t="shared" si="5"/>
        <v>96.85621048349338</v>
      </c>
      <c r="N39" s="8">
        <f t="shared" si="6"/>
        <v>60.95122622017579</v>
      </c>
    </row>
    <row r="40" spans="1:14" s="11" customFormat="1" ht="23.25" customHeight="1">
      <c r="A40" s="7" t="s">
        <v>38</v>
      </c>
      <c r="B40" s="8">
        <f>'[1]ЗФ'!B39+'[1]СФ'!B39</f>
        <v>16640</v>
      </c>
      <c r="C40" s="8">
        <f>'[1]ЗФ'!C39+'[1]СФ'!C39</f>
        <v>16640</v>
      </c>
      <c r="D40" s="67">
        <f>'[1]ЗФ'!D39+'[1]СФ'!D39</f>
        <v>11093.04</v>
      </c>
      <c r="E40" s="24">
        <f>'[1]ЗФ'!E39+'[1]СФ'!E39</f>
        <v>11093.039999999999</v>
      </c>
      <c r="F40" s="67">
        <f>'[1]ЗФ'!F39+'[1]СФ'!F39</f>
        <v>9741.542000000001</v>
      </c>
      <c r="G40" s="8">
        <f>'[1]ЗФ'!G39+'[1]СФ'!G39</f>
        <v>11258.727419999997</v>
      </c>
      <c r="H40" s="9">
        <f t="shared" si="0"/>
        <v>1517.1854199999962</v>
      </c>
      <c r="I40" s="8">
        <f t="shared" si="1"/>
        <v>115.57438668334024</v>
      </c>
      <c r="J40" s="8">
        <f t="shared" si="2"/>
        <v>165.68741999999656</v>
      </c>
      <c r="K40" s="8">
        <f t="shared" si="3"/>
        <v>101.49361599705757</v>
      </c>
      <c r="L40" s="8">
        <f t="shared" si="4"/>
        <v>165.68741999999838</v>
      </c>
      <c r="M40" s="8">
        <f t="shared" si="5"/>
        <v>101.49361599705759</v>
      </c>
      <c r="N40" s="8">
        <f t="shared" si="6"/>
        <v>67.66062151442306</v>
      </c>
    </row>
    <row r="41" spans="1:14" s="11" customFormat="1" ht="23.25" customHeight="1">
      <c r="A41" s="7" t="s">
        <v>39</v>
      </c>
      <c r="B41" s="8">
        <f>'[1]ЗФ'!B40+'[1]СФ'!B40</f>
        <v>19130.26</v>
      </c>
      <c r="C41" s="8">
        <f>'[1]ЗФ'!C40+'[1]СФ'!C40</f>
        <v>22161.309999999998</v>
      </c>
      <c r="D41" s="67">
        <f>'[1]ЗФ'!D40+'[1]СФ'!D40</f>
        <v>11494</v>
      </c>
      <c r="E41" s="24">
        <f>'[1]ЗФ'!E40+'[1]СФ'!E40</f>
        <v>14512.650000000001</v>
      </c>
      <c r="F41" s="67">
        <f>'[1]ЗФ'!F40+'[1]СФ'!F40</f>
        <v>17133.716920000003</v>
      </c>
      <c r="G41" s="8">
        <f>'[1]ЗФ'!G40+'[1]СФ'!G40</f>
        <v>18400.738589999997</v>
      </c>
      <c r="H41" s="9">
        <f aca="true" t="shared" si="7" ref="H41:H72">G41-F41</f>
        <v>1267.0216699999946</v>
      </c>
      <c r="I41" s="8">
        <f aca="true" t="shared" si="8" ref="I41:I72">IF(F41=0,0,G41/F41*100)</f>
        <v>107.39490255334505</v>
      </c>
      <c r="J41" s="8">
        <f aca="true" t="shared" si="9" ref="J41:J72">G41-D41</f>
        <v>6906.738589999997</v>
      </c>
      <c r="K41" s="8">
        <f aca="true" t="shared" si="10" ref="K41:K72">IF(D41=0,0,G41/D41*100)</f>
        <v>160.08994771184965</v>
      </c>
      <c r="L41" s="8">
        <f aca="true" t="shared" si="11" ref="L41:L72">G41-E41</f>
        <v>3888.0885899999957</v>
      </c>
      <c r="M41" s="8">
        <f aca="true" t="shared" si="12" ref="M41:M72">G41/E41*100</f>
        <v>126.79103120381181</v>
      </c>
      <c r="N41" s="8">
        <f aca="true" t="shared" si="13" ref="N41:N72">IF(B41=0,0,G41/B41*100)</f>
        <v>96.1865577885507</v>
      </c>
    </row>
    <row r="42" spans="1:14" s="11" customFormat="1" ht="23.25" customHeight="1">
      <c r="A42" s="7" t="s">
        <v>40</v>
      </c>
      <c r="B42" s="8">
        <f>'[1]ЗФ'!B41+'[1]СФ'!B41</f>
        <v>11351.5</v>
      </c>
      <c r="C42" s="8">
        <f>'[1]ЗФ'!C41+'[1]СФ'!C41</f>
        <v>12131.371</v>
      </c>
      <c r="D42" s="67">
        <f>'[1]ЗФ'!D41+'[1]СФ'!D41</f>
        <v>7405.800000000001</v>
      </c>
      <c r="E42" s="24">
        <f>'[1]ЗФ'!E41+'[1]СФ'!E41</f>
        <v>8185.671</v>
      </c>
      <c r="F42" s="67">
        <f>'[1]ЗФ'!F41+'[1]СФ'!F41</f>
        <v>7326.05547</v>
      </c>
      <c r="G42" s="8">
        <f>'[1]ЗФ'!G41+'[1]СФ'!G41</f>
        <v>9068.357079999998</v>
      </c>
      <c r="H42" s="9">
        <f t="shared" si="7"/>
        <v>1742.3016099999977</v>
      </c>
      <c r="I42" s="8">
        <f t="shared" si="8"/>
        <v>123.78226068768761</v>
      </c>
      <c r="J42" s="8">
        <f t="shared" si="9"/>
        <v>1662.5570799999969</v>
      </c>
      <c r="K42" s="8">
        <f t="shared" si="10"/>
        <v>122.44939209808523</v>
      </c>
      <c r="L42" s="8">
        <f t="shared" si="11"/>
        <v>882.6860799999977</v>
      </c>
      <c r="M42" s="8">
        <f t="shared" si="12"/>
        <v>110.78330756269092</v>
      </c>
      <c r="N42" s="8">
        <f t="shared" si="13"/>
        <v>79.88686147205213</v>
      </c>
    </row>
    <row r="43" spans="1:14" s="11" customFormat="1" ht="23.25" customHeight="1">
      <c r="A43" s="7" t="s">
        <v>41</v>
      </c>
      <c r="B43" s="8">
        <f>'[1]ЗФ'!B42+'[1]СФ'!B42</f>
        <v>72719.5</v>
      </c>
      <c r="C43" s="8">
        <f>'[1]ЗФ'!C42+'[1]СФ'!C42</f>
        <v>74747.538</v>
      </c>
      <c r="D43" s="67">
        <f>'[1]ЗФ'!D42+'[1]СФ'!D42</f>
        <v>46092.564000000006</v>
      </c>
      <c r="E43" s="24">
        <f>'[1]ЗФ'!E42+'[1]СФ'!E42</f>
        <v>52795.602</v>
      </c>
      <c r="F43" s="67">
        <f>'[1]ЗФ'!F42+'[1]СФ'!F42</f>
        <v>44404.483686</v>
      </c>
      <c r="G43" s="8">
        <f>'[1]ЗФ'!G42+'[1]СФ'!G42</f>
        <v>54757.33347000001</v>
      </c>
      <c r="H43" s="9">
        <f t="shared" si="7"/>
        <v>10352.849784000013</v>
      </c>
      <c r="I43" s="8">
        <f t="shared" si="8"/>
        <v>123.31487481581527</v>
      </c>
      <c r="J43" s="8">
        <f t="shared" si="9"/>
        <v>8664.769470000007</v>
      </c>
      <c r="K43" s="8">
        <f t="shared" si="10"/>
        <v>118.79862762679032</v>
      </c>
      <c r="L43" s="8">
        <f t="shared" si="11"/>
        <v>1961.7314700000134</v>
      </c>
      <c r="M43" s="8">
        <f t="shared" si="12"/>
        <v>103.71571001311817</v>
      </c>
      <c r="N43" s="8">
        <f t="shared" si="13"/>
        <v>75.29938114260963</v>
      </c>
    </row>
    <row r="44" spans="1:14" s="11" customFormat="1" ht="23.25" customHeight="1">
      <c r="A44" s="7" t="s">
        <v>42</v>
      </c>
      <c r="B44" s="8">
        <f>'[1]ЗФ'!B43+'[1]СФ'!B43</f>
        <v>13122</v>
      </c>
      <c r="C44" s="8">
        <f>'[1]ЗФ'!C43+'[1]СФ'!C43</f>
        <v>15208.7</v>
      </c>
      <c r="D44" s="67">
        <f>'[1]ЗФ'!D43+'[1]СФ'!D43</f>
        <v>6736.700000000001</v>
      </c>
      <c r="E44" s="24">
        <f>'[1]ЗФ'!E43+'[1]СФ'!E43</f>
        <v>8823.4</v>
      </c>
      <c r="F44" s="67">
        <f>'[1]ЗФ'!F43+'[1]СФ'!F43</f>
        <v>7264.379948000001</v>
      </c>
      <c r="G44" s="8">
        <f>'[1]ЗФ'!G43+'[1]СФ'!G43</f>
        <v>9025.178469999999</v>
      </c>
      <c r="H44" s="9">
        <f t="shared" si="7"/>
        <v>1760.7985219999982</v>
      </c>
      <c r="I44" s="8">
        <f t="shared" si="8"/>
        <v>124.23879993343098</v>
      </c>
      <c r="J44" s="8">
        <f t="shared" si="9"/>
        <v>2288.478469999998</v>
      </c>
      <c r="K44" s="8">
        <f t="shared" si="10"/>
        <v>133.97031885047573</v>
      </c>
      <c r="L44" s="8">
        <f t="shared" si="11"/>
        <v>201.7784699999993</v>
      </c>
      <c r="M44" s="8">
        <f t="shared" si="12"/>
        <v>102.2868562005576</v>
      </c>
      <c r="N44" s="8">
        <f t="shared" si="13"/>
        <v>68.77898544429202</v>
      </c>
    </row>
    <row r="45" spans="1:14" s="11" customFormat="1" ht="23.25" customHeight="1">
      <c r="A45" s="7" t="s">
        <v>43</v>
      </c>
      <c r="B45" s="8">
        <f>'[1]ЗФ'!B44+'[1]СФ'!B44</f>
        <v>18135.8</v>
      </c>
      <c r="C45" s="8">
        <f>'[1]ЗФ'!C44+'[1]СФ'!C44</f>
        <v>18227.8</v>
      </c>
      <c r="D45" s="67">
        <f>'[1]ЗФ'!D44+'[1]СФ'!D44</f>
        <v>12026.9</v>
      </c>
      <c r="E45" s="24">
        <f>'[1]ЗФ'!E44+'[1]СФ'!E44</f>
        <v>12198.9</v>
      </c>
      <c r="F45" s="67">
        <f>'[1]ЗФ'!F44+'[1]СФ'!F44</f>
        <v>8752.887684000001</v>
      </c>
      <c r="G45" s="8">
        <f>'[1]ЗФ'!G44+'[1]СФ'!G44</f>
        <v>13416.883809999998</v>
      </c>
      <c r="H45" s="9">
        <f t="shared" si="7"/>
        <v>4663.996125999996</v>
      </c>
      <c r="I45" s="8">
        <f t="shared" si="8"/>
        <v>153.28522762294358</v>
      </c>
      <c r="J45" s="8">
        <f t="shared" si="9"/>
        <v>1389.983809999998</v>
      </c>
      <c r="K45" s="8">
        <f t="shared" si="10"/>
        <v>111.5572908230716</v>
      </c>
      <c r="L45" s="8">
        <f t="shared" si="11"/>
        <v>1217.983809999998</v>
      </c>
      <c r="M45" s="8">
        <f t="shared" si="12"/>
        <v>109.98437408290911</v>
      </c>
      <c r="N45" s="8">
        <f t="shared" si="13"/>
        <v>73.98010459974194</v>
      </c>
    </row>
    <row r="46" spans="1:14" s="11" customFormat="1" ht="23.25" customHeight="1">
      <c r="A46" s="7" t="s">
        <v>44</v>
      </c>
      <c r="B46" s="8">
        <f>'[1]ЗФ'!B45+'[1]СФ'!B45</f>
        <v>518889.165</v>
      </c>
      <c r="C46" s="8">
        <f>'[1]ЗФ'!C45+'[1]СФ'!C45</f>
        <v>519089.165</v>
      </c>
      <c r="D46" s="67">
        <f>'[1]ЗФ'!D45+'[1]СФ'!D45</f>
        <v>345175.73199999996</v>
      </c>
      <c r="E46" s="24">
        <f>'[1]ЗФ'!E45+'[1]СФ'!E45</f>
        <v>345540.032</v>
      </c>
      <c r="F46" s="67">
        <f>'[1]ЗФ'!F45+'[1]СФ'!F45</f>
        <v>266684.98911399994</v>
      </c>
      <c r="G46" s="8">
        <f>'[1]ЗФ'!G45+'[1]СФ'!G45</f>
        <v>316538.2386600001</v>
      </c>
      <c r="H46" s="9">
        <f t="shared" si="7"/>
        <v>49853.24954600015</v>
      </c>
      <c r="I46" s="8">
        <f t="shared" si="8"/>
        <v>118.69368415208751</v>
      </c>
      <c r="J46" s="8">
        <f t="shared" si="9"/>
        <v>-28637.49333999987</v>
      </c>
      <c r="K46" s="8">
        <f t="shared" si="10"/>
        <v>91.70350326366517</v>
      </c>
      <c r="L46" s="8">
        <f t="shared" si="11"/>
        <v>-29001.793339999916</v>
      </c>
      <c r="M46" s="8">
        <f t="shared" si="12"/>
        <v>91.60682101806371</v>
      </c>
      <c r="N46" s="8">
        <f t="shared" si="13"/>
        <v>61.00305421871742</v>
      </c>
    </row>
    <row r="47" spans="1:14" s="11" customFormat="1" ht="23.25" customHeight="1">
      <c r="A47" s="7" t="s">
        <v>45</v>
      </c>
      <c r="B47" s="8">
        <f>'[1]ЗФ'!B46+'[1]СФ'!B46</f>
        <v>589889.402</v>
      </c>
      <c r="C47" s="8">
        <f>'[1]ЗФ'!C46+'[1]СФ'!C46</f>
        <v>583481.765</v>
      </c>
      <c r="D47" s="67">
        <f>'[1]ЗФ'!D46+'[1]СФ'!D46</f>
        <v>396831.641</v>
      </c>
      <c r="E47" s="24">
        <f>'[1]ЗФ'!E46+'[1]СФ'!E46</f>
        <v>390483.742</v>
      </c>
      <c r="F47" s="67">
        <f>'[1]ЗФ'!F46+'[1]СФ'!F46</f>
        <v>336265.54475600005</v>
      </c>
      <c r="G47" s="8">
        <f>'[1]ЗФ'!G46+'[1]СФ'!G46</f>
        <v>396607.28177</v>
      </c>
      <c r="H47" s="9">
        <f t="shared" si="7"/>
        <v>60341.737013999955</v>
      </c>
      <c r="I47" s="8">
        <f t="shared" si="8"/>
        <v>117.94466841905702</v>
      </c>
      <c r="J47" s="8">
        <f t="shared" si="9"/>
        <v>-224.35923000000184</v>
      </c>
      <c r="K47" s="8">
        <f t="shared" si="10"/>
        <v>99.94346236367781</v>
      </c>
      <c r="L47" s="8">
        <f t="shared" si="11"/>
        <v>6123.539769999974</v>
      </c>
      <c r="M47" s="8">
        <f t="shared" si="12"/>
        <v>101.56819327192372</v>
      </c>
      <c r="N47" s="8">
        <f t="shared" si="13"/>
        <v>67.23417651263381</v>
      </c>
    </row>
    <row r="48" spans="1:14" s="11" customFormat="1" ht="23.25" customHeight="1">
      <c r="A48" s="7" t="s">
        <v>46</v>
      </c>
      <c r="B48" s="8">
        <f>'[1]ЗФ'!B47+'[1]СФ'!B47</f>
        <v>376214.30000000005</v>
      </c>
      <c r="C48" s="8">
        <f>'[1]ЗФ'!C47+'[1]СФ'!C47</f>
        <v>376214.30000000005</v>
      </c>
      <c r="D48" s="67">
        <f>'[1]ЗФ'!D47+'[1]СФ'!D47</f>
        <v>243113.045</v>
      </c>
      <c r="E48" s="24">
        <f>'[1]ЗФ'!E47+'[1]СФ'!E47</f>
        <v>243113.045</v>
      </c>
      <c r="F48" s="67">
        <f>'[1]ЗФ'!F47+'[1]СФ'!F47</f>
        <v>197616.768864</v>
      </c>
      <c r="G48" s="8">
        <f>'[1]ЗФ'!G47+'[1]СФ'!G47</f>
        <v>224061.70497999986</v>
      </c>
      <c r="H48" s="9">
        <f t="shared" si="7"/>
        <v>26444.93611599985</v>
      </c>
      <c r="I48" s="8">
        <f t="shared" si="8"/>
        <v>113.3819292097622</v>
      </c>
      <c r="J48" s="8">
        <f t="shared" si="9"/>
        <v>-19051.34002000015</v>
      </c>
      <c r="K48" s="8">
        <f t="shared" si="10"/>
        <v>92.1635879226472</v>
      </c>
      <c r="L48" s="8">
        <f t="shared" si="11"/>
        <v>-19051.34002000015</v>
      </c>
      <c r="M48" s="8">
        <f t="shared" si="12"/>
        <v>92.1635879226472</v>
      </c>
      <c r="N48" s="8">
        <f t="shared" si="13"/>
        <v>59.55693469918604</v>
      </c>
    </row>
    <row r="49" spans="1:14" s="11" customFormat="1" ht="23.25" customHeight="1">
      <c r="A49" s="7" t="s">
        <v>47</v>
      </c>
      <c r="B49" s="8">
        <f>'[1]ЗФ'!B48+'[1]СФ'!B48</f>
        <v>2363254.4</v>
      </c>
      <c r="C49" s="8">
        <f>'[1]ЗФ'!C48+'[1]СФ'!C48</f>
        <v>2490556.6739999996</v>
      </c>
      <c r="D49" s="67">
        <f>'[1]ЗФ'!D48+'[1]СФ'!D48</f>
        <v>1490958.9</v>
      </c>
      <c r="E49" s="24">
        <f>'[1]ЗФ'!E48+'[1]СФ'!E48</f>
        <v>1487088.091</v>
      </c>
      <c r="F49" s="67">
        <f>'[1]ЗФ'!F48+'[1]СФ'!F48</f>
        <v>1316704.1760940002</v>
      </c>
      <c r="G49" s="8">
        <f>'[1]ЗФ'!G48+'[1]СФ'!G48</f>
        <v>1615971.10511</v>
      </c>
      <c r="H49" s="9">
        <f t="shared" si="7"/>
        <v>299266.92901599966</v>
      </c>
      <c r="I49" s="8">
        <f t="shared" si="8"/>
        <v>122.72848635627285</v>
      </c>
      <c r="J49" s="8">
        <f t="shared" si="9"/>
        <v>125012.20510999998</v>
      </c>
      <c r="K49" s="8">
        <f t="shared" si="10"/>
        <v>108.38468485683946</v>
      </c>
      <c r="L49" s="8">
        <f t="shared" si="11"/>
        <v>128883.01410999987</v>
      </c>
      <c r="M49" s="8">
        <f t="shared" si="12"/>
        <v>108.66680426600229</v>
      </c>
      <c r="N49" s="8">
        <f t="shared" si="13"/>
        <v>68.37905834894458</v>
      </c>
    </row>
    <row r="50" spans="1:14" s="11" customFormat="1" ht="23.25" customHeight="1">
      <c r="A50" s="7" t="s">
        <v>48</v>
      </c>
      <c r="B50" s="8">
        <f>'[1]ЗФ'!B49+'[1]СФ'!B49</f>
        <v>11025.3</v>
      </c>
      <c r="C50" s="8">
        <f>'[1]ЗФ'!C49+'[1]СФ'!C49</f>
        <v>12969.373</v>
      </c>
      <c r="D50" s="67">
        <f>'[1]ЗФ'!D49+'[1]СФ'!D49</f>
        <v>6916.149999999999</v>
      </c>
      <c r="E50" s="24">
        <f>'[1]ЗФ'!E49+'[1]СФ'!E49</f>
        <v>8713.922999999999</v>
      </c>
      <c r="F50" s="67">
        <f>'[1]ЗФ'!F49+'[1]СФ'!F49</f>
        <v>6075.319238</v>
      </c>
      <c r="G50" s="8">
        <f>'[1]ЗФ'!G49+'[1]СФ'!G49</f>
        <v>9166.64749</v>
      </c>
      <c r="H50" s="9">
        <f t="shared" si="7"/>
        <v>3091.3282519999993</v>
      </c>
      <c r="I50" s="8">
        <f t="shared" si="8"/>
        <v>150.88338786650604</v>
      </c>
      <c r="J50" s="8">
        <f t="shared" si="9"/>
        <v>2250.4974900000007</v>
      </c>
      <c r="K50" s="8">
        <f t="shared" si="10"/>
        <v>132.53974378809022</v>
      </c>
      <c r="L50" s="8">
        <f t="shared" si="11"/>
        <v>452.7244900000005</v>
      </c>
      <c r="M50" s="8">
        <f t="shared" si="12"/>
        <v>105.19541531408989</v>
      </c>
      <c r="N50" s="8">
        <f t="shared" si="13"/>
        <v>83.14193255512322</v>
      </c>
    </row>
    <row r="51" spans="1:14" s="11" customFormat="1" ht="23.25" customHeight="1">
      <c r="A51" s="7" t="s">
        <v>49</v>
      </c>
      <c r="B51" s="8">
        <f>'[1]ЗФ'!B50+'[1]СФ'!B50</f>
        <v>21178.1</v>
      </c>
      <c r="C51" s="8">
        <f>'[1]ЗФ'!C50+'[1]СФ'!C50</f>
        <v>22343.897999999997</v>
      </c>
      <c r="D51" s="67">
        <f>'[1]ЗФ'!D50+'[1]СФ'!D50</f>
        <v>12822.756999999998</v>
      </c>
      <c r="E51" s="24">
        <f>'[1]ЗФ'!E50+'[1]СФ'!E50</f>
        <v>13988.555</v>
      </c>
      <c r="F51" s="67">
        <f>'[1]ЗФ'!F50+'[1]СФ'!F50</f>
        <v>13278.755244720001</v>
      </c>
      <c r="G51" s="8">
        <f>'[1]ЗФ'!G50+'[1]СФ'!G50</f>
        <v>18974.19014</v>
      </c>
      <c r="H51" s="9">
        <f t="shared" si="7"/>
        <v>5695.434895279997</v>
      </c>
      <c r="I51" s="8">
        <f t="shared" si="8"/>
        <v>142.8913312303475</v>
      </c>
      <c r="J51" s="8">
        <f t="shared" si="9"/>
        <v>6151.433140000001</v>
      </c>
      <c r="K51" s="8">
        <f t="shared" si="10"/>
        <v>147.97278104856858</v>
      </c>
      <c r="L51" s="8">
        <f t="shared" si="11"/>
        <v>4985.6351399999985</v>
      </c>
      <c r="M51" s="8">
        <f t="shared" si="12"/>
        <v>135.64081593845825</v>
      </c>
      <c r="N51" s="8">
        <f t="shared" si="13"/>
        <v>89.59344860964865</v>
      </c>
    </row>
    <row r="52" spans="1:14" s="11" customFormat="1" ht="23.25" customHeight="1">
      <c r="A52" s="7" t="s">
        <v>50</v>
      </c>
      <c r="B52" s="8">
        <f>'[1]ЗФ'!B51+'[1]СФ'!B51</f>
        <v>18281.850000000002</v>
      </c>
      <c r="C52" s="8">
        <f>'[1]ЗФ'!C51+'[1]СФ'!C51</f>
        <v>18281.850000000002</v>
      </c>
      <c r="D52" s="67">
        <f>'[1]ЗФ'!D51+'[1]СФ'!D51</f>
        <v>12933.550000000001</v>
      </c>
      <c r="E52" s="24">
        <f>'[1]ЗФ'!E51+'[1]СФ'!E51</f>
        <v>12933.550000000001</v>
      </c>
      <c r="F52" s="67">
        <f>'[1]ЗФ'!F51+'[1]СФ'!F51</f>
        <v>10870.815414000002</v>
      </c>
      <c r="G52" s="8">
        <f>'[1]ЗФ'!G51+'[1]СФ'!G51</f>
        <v>12200.897869999999</v>
      </c>
      <c r="H52" s="9">
        <f t="shared" si="7"/>
        <v>1330.0824559999965</v>
      </c>
      <c r="I52" s="8">
        <f t="shared" si="8"/>
        <v>112.23535130848646</v>
      </c>
      <c r="J52" s="8">
        <f t="shared" si="9"/>
        <v>-732.6521300000022</v>
      </c>
      <c r="K52" s="8">
        <f t="shared" si="10"/>
        <v>94.3352588423132</v>
      </c>
      <c r="L52" s="8">
        <f t="shared" si="11"/>
        <v>-732.6521300000022</v>
      </c>
      <c r="M52" s="8">
        <f t="shared" si="12"/>
        <v>94.3352588423132</v>
      </c>
      <c r="N52" s="8">
        <f t="shared" si="13"/>
        <v>66.73776379305156</v>
      </c>
    </row>
    <row r="53" spans="1:14" s="11" customFormat="1" ht="23.25" customHeight="1">
      <c r="A53" s="7" t="s">
        <v>51</v>
      </c>
      <c r="B53" s="8">
        <f>'[1]ЗФ'!B52+'[1]СФ'!B52</f>
        <v>47619.34</v>
      </c>
      <c r="C53" s="8">
        <f>'[1]ЗФ'!C52+'[1]СФ'!C52</f>
        <v>61420.94</v>
      </c>
      <c r="D53" s="67">
        <f>'[1]ЗФ'!D52+'[1]СФ'!D52</f>
        <v>34932.89800000001</v>
      </c>
      <c r="E53" s="24">
        <f>'[1]ЗФ'!E52+'[1]СФ'!E52</f>
        <v>47186.198000000004</v>
      </c>
      <c r="F53" s="67">
        <f>'[1]ЗФ'!F52+'[1]СФ'!F52</f>
        <v>36484.403554000004</v>
      </c>
      <c r="G53" s="8">
        <f>'[1]ЗФ'!G52+'[1]СФ'!G52</f>
        <v>52921.32753</v>
      </c>
      <c r="H53" s="9">
        <f t="shared" si="7"/>
        <v>16436.923976</v>
      </c>
      <c r="I53" s="8">
        <f t="shared" si="8"/>
        <v>145.05191910749468</v>
      </c>
      <c r="J53" s="8">
        <f t="shared" si="9"/>
        <v>17988.429529999994</v>
      </c>
      <c r="K53" s="8">
        <f t="shared" si="10"/>
        <v>151.49423769536668</v>
      </c>
      <c r="L53" s="8">
        <f t="shared" si="11"/>
        <v>5735.129529999998</v>
      </c>
      <c r="M53" s="8">
        <f t="shared" si="12"/>
        <v>112.15425224554009</v>
      </c>
      <c r="N53" s="8">
        <f t="shared" si="13"/>
        <v>111.13410544959254</v>
      </c>
    </row>
    <row r="54" spans="1:14" s="11" customFormat="1" ht="23.25" customHeight="1">
      <c r="A54" s="7" t="s">
        <v>52</v>
      </c>
      <c r="B54" s="8">
        <f>'[1]ЗФ'!B53+'[1]СФ'!B53</f>
        <v>11024.7</v>
      </c>
      <c r="C54" s="8">
        <f>'[1]ЗФ'!C53+'[1]СФ'!C53</f>
        <v>11024.7</v>
      </c>
      <c r="D54" s="67">
        <f>'[1]ЗФ'!D53+'[1]СФ'!D53</f>
        <v>6407.95</v>
      </c>
      <c r="E54" s="24">
        <f>'[1]ЗФ'!E53+'[1]СФ'!E53</f>
        <v>6407.95</v>
      </c>
      <c r="F54" s="67">
        <f>'[1]ЗФ'!F53+'[1]СФ'!F53</f>
        <v>6071.854060000001</v>
      </c>
      <c r="G54" s="8">
        <f>'[1]ЗФ'!G53+'[1]СФ'!G53</f>
        <v>5910.868850000002</v>
      </c>
      <c r="H54" s="9">
        <f t="shared" si="7"/>
        <v>-160.98520999999892</v>
      </c>
      <c r="I54" s="8">
        <f t="shared" si="8"/>
        <v>97.3486647009431</v>
      </c>
      <c r="J54" s="8">
        <f t="shared" si="9"/>
        <v>-497.08114999999816</v>
      </c>
      <c r="K54" s="8">
        <f t="shared" si="10"/>
        <v>92.24274299893105</v>
      </c>
      <c r="L54" s="8">
        <f t="shared" si="11"/>
        <v>-497.08114999999816</v>
      </c>
      <c r="M54" s="8">
        <f t="shared" si="12"/>
        <v>92.24274299893105</v>
      </c>
      <c r="N54" s="8">
        <f t="shared" si="13"/>
        <v>53.61478180812177</v>
      </c>
    </row>
    <row r="55" spans="1:14" s="11" customFormat="1" ht="23.25" customHeight="1">
      <c r="A55" s="7" t="s">
        <v>53</v>
      </c>
      <c r="B55" s="8">
        <f>'[1]ЗФ'!B54+'[1]СФ'!B54</f>
        <v>120701</v>
      </c>
      <c r="C55" s="8">
        <f>'[1]ЗФ'!C54+'[1]СФ'!C54</f>
        <v>129762.2625</v>
      </c>
      <c r="D55" s="67">
        <f>'[1]ЗФ'!D54+'[1]СФ'!D54</f>
        <v>77715.5</v>
      </c>
      <c r="E55" s="24">
        <f>'[1]ЗФ'!E54+'[1]СФ'!E54</f>
        <v>86776.7625</v>
      </c>
      <c r="F55" s="67">
        <f>'[1]ЗФ'!F54+'[1]СФ'!F54</f>
        <v>83103.85442745998</v>
      </c>
      <c r="G55" s="8">
        <f>'[1]ЗФ'!G54+'[1]СФ'!G54</f>
        <v>86123.15195000001</v>
      </c>
      <c r="H55" s="9">
        <f t="shared" si="7"/>
        <v>3019.2975225400296</v>
      </c>
      <c r="I55" s="8">
        <f t="shared" si="8"/>
        <v>103.63316183508134</v>
      </c>
      <c r="J55" s="8">
        <f t="shared" si="9"/>
        <v>8407.651950000014</v>
      </c>
      <c r="K55" s="8">
        <f t="shared" si="10"/>
        <v>110.81850074952875</v>
      </c>
      <c r="L55" s="8">
        <f t="shared" si="11"/>
        <v>-653.610549999983</v>
      </c>
      <c r="M55" s="8">
        <f t="shared" si="12"/>
        <v>99.2467908099245</v>
      </c>
      <c r="N55" s="8">
        <f t="shared" si="13"/>
        <v>71.35247591155004</v>
      </c>
    </row>
    <row r="56" spans="1:14" s="11" customFormat="1" ht="23.25" customHeight="1">
      <c r="A56" s="7" t="s">
        <v>54</v>
      </c>
      <c r="B56" s="8">
        <f>'[1]ЗФ'!B55+'[1]СФ'!B55</f>
        <v>62001.4</v>
      </c>
      <c r="C56" s="8">
        <f>'[1]ЗФ'!C55+'[1]СФ'!C55</f>
        <v>62001.4</v>
      </c>
      <c r="D56" s="67">
        <f>'[1]ЗФ'!D55+'[1]СФ'!D55</f>
        <v>40202.799999999996</v>
      </c>
      <c r="E56" s="24">
        <f>'[1]ЗФ'!E55+'[1]СФ'!E55</f>
        <v>42452.799999999996</v>
      </c>
      <c r="F56" s="67">
        <f>'[1]ЗФ'!F55+'[1]СФ'!F55</f>
        <v>34956.085892</v>
      </c>
      <c r="G56" s="8">
        <f>'[1]ЗФ'!G55+'[1]СФ'!G55</f>
        <v>43875.872859999996</v>
      </c>
      <c r="H56" s="9">
        <f t="shared" si="7"/>
        <v>8919.786967999993</v>
      </c>
      <c r="I56" s="8">
        <f t="shared" si="8"/>
        <v>125.51712166962423</v>
      </c>
      <c r="J56" s="8">
        <f t="shared" si="9"/>
        <v>3673.07286</v>
      </c>
      <c r="K56" s="8">
        <f t="shared" si="10"/>
        <v>109.13636080074025</v>
      </c>
      <c r="L56" s="8">
        <f t="shared" si="11"/>
        <v>1423.0728600000002</v>
      </c>
      <c r="M56" s="8">
        <f t="shared" si="12"/>
        <v>103.35212956506992</v>
      </c>
      <c r="N56" s="8">
        <f t="shared" si="13"/>
        <v>70.76593893041124</v>
      </c>
    </row>
    <row r="57" spans="1:14" s="11" customFormat="1" ht="23.25" customHeight="1">
      <c r="A57" s="7" t="s">
        <v>85</v>
      </c>
      <c r="B57" s="8">
        <f>'[1]ЗФ'!B56+'[1]СФ'!B56</f>
        <v>175381.6</v>
      </c>
      <c r="C57" s="8">
        <f>'[1]ЗФ'!C56+'[1]СФ'!C56</f>
        <v>176681.6</v>
      </c>
      <c r="D57" s="67">
        <f>'[1]ЗФ'!D56+'[1]СФ'!D56</f>
        <v>122576.339</v>
      </c>
      <c r="E57" s="24">
        <f>'[1]ЗФ'!E56+'[1]СФ'!E56</f>
        <v>120545.065</v>
      </c>
      <c r="F57" s="67">
        <f>'[1]ЗФ'!F56+'[1]СФ'!F56</f>
        <v>119603.13207400001</v>
      </c>
      <c r="G57" s="8">
        <f>'[1]ЗФ'!G56+'[1]СФ'!G56</f>
        <v>137687.90819999998</v>
      </c>
      <c r="H57" s="9">
        <f t="shared" si="7"/>
        <v>18084.776125999968</v>
      </c>
      <c r="I57" s="8">
        <f t="shared" si="8"/>
        <v>115.12065429424598</v>
      </c>
      <c r="J57" s="8">
        <f t="shared" si="9"/>
        <v>15111.569199999969</v>
      </c>
      <c r="K57" s="8">
        <f t="shared" si="10"/>
        <v>112.32829216738148</v>
      </c>
      <c r="L57" s="8">
        <f t="shared" si="11"/>
        <v>17142.843199999974</v>
      </c>
      <c r="M57" s="8">
        <f t="shared" si="12"/>
        <v>114.22110743397083</v>
      </c>
      <c r="N57" s="8">
        <f t="shared" si="13"/>
        <v>78.50761322738529</v>
      </c>
    </row>
    <row r="58" spans="1:14" s="11" customFormat="1" ht="23.25" customHeight="1">
      <c r="A58" s="7" t="s">
        <v>55</v>
      </c>
      <c r="B58" s="8">
        <f>'[1]ЗФ'!B57+'[1]СФ'!B57</f>
        <v>48136.4</v>
      </c>
      <c r="C58" s="8">
        <f>'[1]ЗФ'!C57+'[1]СФ'!C57</f>
        <v>54245.532</v>
      </c>
      <c r="D58" s="67">
        <f>'[1]ЗФ'!D57+'[1]СФ'!D57</f>
        <v>31347.736000000004</v>
      </c>
      <c r="E58" s="24">
        <f>'[1]ЗФ'!E57+'[1]СФ'!E57</f>
        <v>36756.868</v>
      </c>
      <c r="F58" s="67">
        <f>'[1]ЗФ'!F57+'[1]СФ'!F57</f>
        <v>27946.353652579997</v>
      </c>
      <c r="G58" s="8">
        <f>'[1]ЗФ'!G57+'[1]СФ'!G57</f>
        <v>36988.73029000001</v>
      </c>
      <c r="H58" s="9">
        <f t="shared" si="7"/>
        <v>9042.37663742001</v>
      </c>
      <c r="I58" s="8">
        <f t="shared" si="8"/>
        <v>132.35619483612032</v>
      </c>
      <c r="J58" s="8">
        <f t="shared" si="9"/>
        <v>5640.994290000002</v>
      </c>
      <c r="K58" s="8">
        <f t="shared" si="10"/>
        <v>117.99490173708239</v>
      </c>
      <c r="L58" s="8">
        <f t="shared" si="11"/>
        <v>231.86229000000458</v>
      </c>
      <c r="M58" s="8">
        <f t="shared" si="12"/>
        <v>100.63079990928499</v>
      </c>
      <c r="N58" s="8">
        <f t="shared" si="13"/>
        <v>76.84149685061618</v>
      </c>
    </row>
    <row r="59" spans="1:14" s="11" customFormat="1" ht="23.25" customHeight="1">
      <c r="A59" s="7" t="s">
        <v>56</v>
      </c>
      <c r="B59" s="8">
        <f>'[1]ЗФ'!B58+'[1]СФ'!B58</f>
        <v>41542.703</v>
      </c>
      <c r="C59" s="8">
        <f>'[1]ЗФ'!C58+'[1]СФ'!C58</f>
        <v>42592.703</v>
      </c>
      <c r="D59" s="67">
        <f>'[1]ЗФ'!D58+'[1]СФ'!D58</f>
        <v>28264.478</v>
      </c>
      <c r="E59" s="24">
        <f>'[1]ЗФ'!E58+'[1]СФ'!E58</f>
        <v>27736.978</v>
      </c>
      <c r="F59" s="67">
        <f>'[1]ЗФ'!F58+'[1]СФ'!F58</f>
        <v>23066.63587444</v>
      </c>
      <c r="G59" s="8">
        <f>'[1]ЗФ'!G58+'[1]СФ'!G58</f>
        <v>28772.185339999993</v>
      </c>
      <c r="H59" s="9">
        <f t="shared" si="7"/>
        <v>5705.549465559994</v>
      </c>
      <c r="I59" s="8">
        <f t="shared" si="8"/>
        <v>124.735074055087</v>
      </c>
      <c r="J59" s="8">
        <f t="shared" si="9"/>
        <v>507.70733999999356</v>
      </c>
      <c r="K59" s="8">
        <f t="shared" si="10"/>
        <v>101.7962735416518</v>
      </c>
      <c r="L59" s="8">
        <f t="shared" si="11"/>
        <v>1035.2073399999936</v>
      </c>
      <c r="M59" s="8">
        <f t="shared" si="12"/>
        <v>103.73222829105606</v>
      </c>
      <c r="N59" s="8">
        <f t="shared" si="13"/>
        <v>69.25930009898488</v>
      </c>
    </row>
    <row r="60" spans="1:14" s="11" customFormat="1" ht="23.25" customHeight="1">
      <c r="A60" s="7" t="s">
        <v>57</v>
      </c>
      <c r="B60" s="8">
        <f>'[1]ЗФ'!B59+'[1]СФ'!B59</f>
        <v>83114.6</v>
      </c>
      <c r="C60" s="8">
        <f>'[1]ЗФ'!C59+'[1]СФ'!C59</f>
        <v>86613.52</v>
      </c>
      <c r="D60" s="67">
        <f>'[1]ЗФ'!D59+'[1]СФ'!D59</f>
        <v>47794.97</v>
      </c>
      <c r="E60" s="24">
        <f>'[1]ЗФ'!E59+'[1]СФ'!E59</f>
        <v>50093.89</v>
      </c>
      <c r="F60" s="67">
        <f>'[1]ЗФ'!F59+'[1]СФ'!F59</f>
        <v>42027.044768000014</v>
      </c>
      <c r="G60" s="8">
        <f>'[1]ЗФ'!G59+'[1]СФ'!G59</f>
        <v>51833.888429999985</v>
      </c>
      <c r="H60" s="9">
        <f t="shared" si="7"/>
        <v>9806.84366199997</v>
      </c>
      <c r="I60" s="8">
        <f t="shared" si="8"/>
        <v>123.33460207858118</v>
      </c>
      <c r="J60" s="8">
        <f t="shared" si="9"/>
        <v>4038.9184299999833</v>
      </c>
      <c r="K60" s="8">
        <f t="shared" si="10"/>
        <v>108.4505093946078</v>
      </c>
      <c r="L60" s="8">
        <f t="shared" si="11"/>
        <v>1739.998429999985</v>
      </c>
      <c r="M60" s="8">
        <f t="shared" si="12"/>
        <v>103.4734743698283</v>
      </c>
      <c r="N60" s="8">
        <f t="shared" si="13"/>
        <v>62.3643600883599</v>
      </c>
    </row>
    <row r="61" spans="1:14" s="11" customFormat="1" ht="23.25" customHeight="1">
      <c r="A61" s="7" t="s">
        <v>58</v>
      </c>
      <c r="B61" s="8">
        <f>'[1]ЗФ'!B60+'[1]СФ'!B60</f>
        <v>142686.614</v>
      </c>
      <c r="C61" s="8">
        <f>'[1]ЗФ'!C60+'[1]СФ'!C60</f>
        <v>144858.514</v>
      </c>
      <c r="D61" s="67">
        <f>'[1]ЗФ'!D60+'[1]СФ'!D60</f>
        <v>85872.9</v>
      </c>
      <c r="E61" s="24">
        <f>'[1]ЗФ'!E60+'[1]СФ'!E60</f>
        <v>88044.8</v>
      </c>
      <c r="F61" s="67">
        <f>'[1]ЗФ'!F60+'[1]СФ'!F60</f>
        <v>74112.44208800001</v>
      </c>
      <c r="G61" s="8">
        <f>'[1]ЗФ'!G60+'[1]СФ'!G60</f>
        <v>80246.19176999998</v>
      </c>
      <c r="H61" s="9">
        <f t="shared" si="7"/>
        <v>6133.749681999965</v>
      </c>
      <c r="I61" s="8">
        <f t="shared" si="8"/>
        <v>108.27627522341909</v>
      </c>
      <c r="J61" s="8">
        <f t="shared" si="9"/>
        <v>-5626.708230000018</v>
      </c>
      <c r="K61" s="8">
        <f t="shared" si="10"/>
        <v>93.44763222157395</v>
      </c>
      <c r="L61" s="8">
        <f t="shared" si="11"/>
        <v>-7798.608230000027</v>
      </c>
      <c r="M61" s="8">
        <f t="shared" si="12"/>
        <v>91.14245448907826</v>
      </c>
      <c r="N61" s="8">
        <f t="shared" si="13"/>
        <v>56.239467403718734</v>
      </c>
    </row>
    <row r="62" spans="1:14" s="11" customFormat="1" ht="23.25" customHeight="1">
      <c r="A62" s="7" t="s">
        <v>59</v>
      </c>
      <c r="B62" s="8">
        <f>'[1]ЗФ'!B61+'[1]СФ'!B61</f>
        <v>39328.9</v>
      </c>
      <c r="C62" s="8">
        <f>'[1]ЗФ'!C61+'[1]СФ'!C61</f>
        <v>42406.9</v>
      </c>
      <c r="D62" s="67">
        <f>'[1]ЗФ'!D61+'[1]СФ'!D61</f>
        <v>24041.545000000006</v>
      </c>
      <c r="E62" s="24">
        <f>'[1]ЗФ'!E61+'[1]СФ'!E61</f>
        <v>24739.545</v>
      </c>
      <c r="F62" s="67">
        <f>'[1]ЗФ'!F61+'[1]СФ'!F61</f>
        <v>26249.353538</v>
      </c>
      <c r="G62" s="8">
        <f>'[1]ЗФ'!G61+'[1]СФ'!G61</f>
        <v>30920.58625</v>
      </c>
      <c r="H62" s="9">
        <f t="shared" si="7"/>
        <v>4671.232712000001</v>
      </c>
      <c r="I62" s="8">
        <f t="shared" si="8"/>
        <v>117.79561049089331</v>
      </c>
      <c r="J62" s="8">
        <f t="shared" si="9"/>
        <v>6879.041249999995</v>
      </c>
      <c r="K62" s="8">
        <f t="shared" si="10"/>
        <v>128.61314133513463</v>
      </c>
      <c r="L62" s="8">
        <f t="shared" si="11"/>
        <v>6181.041250000002</v>
      </c>
      <c r="M62" s="8">
        <f t="shared" si="12"/>
        <v>124.98445808118137</v>
      </c>
      <c r="N62" s="8">
        <f t="shared" si="13"/>
        <v>78.62052142317737</v>
      </c>
    </row>
    <row r="63" spans="1:14" s="11" customFormat="1" ht="23.25" customHeight="1">
      <c r="A63" s="7" t="s">
        <v>60</v>
      </c>
      <c r="B63" s="8">
        <f>'[1]ЗФ'!B62+'[1]СФ'!B62</f>
        <v>6898.621999999999</v>
      </c>
      <c r="C63" s="8">
        <f>'[1]ЗФ'!C62+'[1]СФ'!C62</f>
        <v>7298.621999999999</v>
      </c>
      <c r="D63" s="67">
        <f>'[1]ЗФ'!D62+'[1]СФ'!D62</f>
        <v>4551.116999999999</v>
      </c>
      <c r="E63" s="24">
        <f>'[1]ЗФ'!E62+'[1]СФ'!E62</f>
        <v>4684.517</v>
      </c>
      <c r="F63" s="67">
        <f>'[1]ЗФ'!F62+'[1]СФ'!F62</f>
        <v>3970.35677142</v>
      </c>
      <c r="G63" s="8">
        <f>'[1]ЗФ'!G62+'[1]СФ'!G62</f>
        <v>6896.278219999998</v>
      </c>
      <c r="H63" s="9">
        <f t="shared" si="7"/>
        <v>2925.9214485799985</v>
      </c>
      <c r="I63" s="8">
        <f t="shared" si="8"/>
        <v>173.69416949231848</v>
      </c>
      <c r="J63" s="8">
        <f t="shared" si="9"/>
        <v>2345.161219999999</v>
      </c>
      <c r="K63" s="8">
        <f t="shared" si="10"/>
        <v>151.5293546617237</v>
      </c>
      <c r="L63" s="8">
        <f t="shared" si="11"/>
        <v>2211.7612199999985</v>
      </c>
      <c r="M63" s="8">
        <f t="shared" si="12"/>
        <v>147.21428527209952</v>
      </c>
      <c r="N63" s="8">
        <f t="shared" si="13"/>
        <v>99.9660253888385</v>
      </c>
    </row>
    <row r="64" spans="1:14" s="11" customFormat="1" ht="23.25" customHeight="1">
      <c r="A64" s="7" t="s">
        <v>61</v>
      </c>
      <c r="B64" s="8">
        <f>'[1]ЗФ'!B63+'[1]СФ'!B63</f>
        <v>97146.8</v>
      </c>
      <c r="C64" s="8">
        <f>'[1]ЗФ'!C63+'[1]СФ'!C63</f>
        <v>103466.775</v>
      </c>
      <c r="D64" s="67">
        <f>'[1]ЗФ'!D63+'[1]СФ'!D63</f>
        <v>63529.958</v>
      </c>
      <c r="E64" s="24">
        <f>'[1]ЗФ'!E63+'[1]СФ'!E63</f>
        <v>68149.93299999999</v>
      </c>
      <c r="F64" s="67">
        <f>'[1]ЗФ'!F63+'[1]СФ'!F63</f>
        <v>54584.36920399998</v>
      </c>
      <c r="G64" s="8">
        <f>'[1]ЗФ'!G63+'[1]СФ'!G63</f>
        <v>70417.39263999999</v>
      </c>
      <c r="H64" s="9">
        <f t="shared" si="7"/>
        <v>15833.02343600001</v>
      </c>
      <c r="I64" s="8">
        <f t="shared" si="8"/>
        <v>129.00651535758658</v>
      </c>
      <c r="J64" s="8">
        <f t="shared" si="9"/>
        <v>6887.434639999992</v>
      </c>
      <c r="K64" s="8">
        <f t="shared" si="10"/>
        <v>110.84123908912389</v>
      </c>
      <c r="L64" s="8">
        <f t="shared" si="11"/>
        <v>2267.459640000001</v>
      </c>
      <c r="M64" s="8">
        <f t="shared" si="12"/>
        <v>103.3271634177542</v>
      </c>
      <c r="N64" s="8">
        <f t="shared" si="13"/>
        <v>72.48555036295585</v>
      </c>
    </row>
    <row r="65" spans="1:14" s="11" customFormat="1" ht="23.25" customHeight="1">
      <c r="A65" s="7" t="s">
        <v>62</v>
      </c>
      <c r="B65" s="8">
        <f>'[1]ЗФ'!B64+'[1]СФ'!B64</f>
        <v>21084.7</v>
      </c>
      <c r="C65" s="8">
        <f>'[1]ЗФ'!C64+'[1]СФ'!C64</f>
        <v>23081.15</v>
      </c>
      <c r="D65" s="67">
        <f>'[1]ЗФ'!D64+'[1]СФ'!D64</f>
        <v>13681.919999999998</v>
      </c>
      <c r="E65" s="24">
        <f>'[1]ЗФ'!E64+'[1]СФ'!E64</f>
        <v>15678.369999999999</v>
      </c>
      <c r="F65" s="67">
        <f>'[1]ЗФ'!F64+'[1]СФ'!F64</f>
        <v>11107.996283999999</v>
      </c>
      <c r="G65" s="8">
        <f>'[1]ЗФ'!G64+'[1]СФ'!G64</f>
        <v>15148.55547</v>
      </c>
      <c r="H65" s="9">
        <f t="shared" si="7"/>
        <v>4040.5591860000004</v>
      </c>
      <c r="I65" s="8">
        <f t="shared" si="8"/>
        <v>136.37522990370493</v>
      </c>
      <c r="J65" s="8">
        <f t="shared" si="9"/>
        <v>1466.635470000001</v>
      </c>
      <c r="K65" s="8">
        <f t="shared" si="10"/>
        <v>110.71951502420714</v>
      </c>
      <c r="L65" s="8">
        <f t="shared" si="11"/>
        <v>-529.8145299999996</v>
      </c>
      <c r="M65" s="8">
        <f t="shared" si="12"/>
        <v>96.62072951461154</v>
      </c>
      <c r="N65" s="8">
        <f t="shared" si="13"/>
        <v>71.84619876023847</v>
      </c>
    </row>
    <row r="66" spans="1:14" s="11" customFormat="1" ht="23.25" customHeight="1">
      <c r="A66" s="7" t="s">
        <v>63</v>
      </c>
      <c r="B66" s="8">
        <f>'[1]ЗФ'!B65+'[1]СФ'!B65</f>
        <v>24718.45</v>
      </c>
      <c r="C66" s="8">
        <f>'[1]ЗФ'!C65+'[1]СФ'!C65</f>
        <v>29104.15</v>
      </c>
      <c r="D66" s="67">
        <f>'[1]ЗФ'!D65+'[1]СФ'!D65</f>
        <v>16638.380999999998</v>
      </c>
      <c r="E66" s="24">
        <f>'[1]ЗФ'!E65+'[1]СФ'!E65</f>
        <v>21024.081</v>
      </c>
      <c r="F66" s="67">
        <f>'[1]ЗФ'!F65+'[1]СФ'!F65</f>
        <v>13662.184418</v>
      </c>
      <c r="G66" s="8">
        <f>'[1]ЗФ'!G65+'[1]СФ'!G65</f>
        <v>22058.58974</v>
      </c>
      <c r="H66" s="9">
        <f t="shared" si="7"/>
        <v>8396.405321999999</v>
      </c>
      <c r="I66" s="8">
        <f t="shared" si="8"/>
        <v>161.45726821647708</v>
      </c>
      <c r="J66" s="8">
        <f t="shared" si="9"/>
        <v>5420.208740000002</v>
      </c>
      <c r="K66" s="8">
        <f t="shared" si="10"/>
        <v>132.57653938805706</v>
      </c>
      <c r="L66" s="8">
        <f t="shared" si="11"/>
        <v>1034.5087400000011</v>
      </c>
      <c r="M66" s="8">
        <f t="shared" si="12"/>
        <v>104.920589584867</v>
      </c>
      <c r="N66" s="8">
        <f t="shared" si="13"/>
        <v>89.23937277620563</v>
      </c>
    </row>
    <row r="67" spans="1:14" s="11" customFormat="1" ht="23.25" customHeight="1">
      <c r="A67" s="7" t="s">
        <v>64</v>
      </c>
      <c r="B67" s="8">
        <f>'[1]ЗФ'!B66+'[1]СФ'!B66</f>
        <v>213146.71400000004</v>
      </c>
      <c r="C67" s="8">
        <f>'[1]ЗФ'!C66+'[1]СФ'!C66</f>
        <v>224172.744</v>
      </c>
      <c r="D67" s="67">
        <f>'[1]ЗФ'!D66+'[1]СФ'!D66</f>
        <v>134938.63400000002</v>
      </c>
      <c r="E67" s="24">
        <f>'[1]ЗФ'!E66+'[1]СФ'!E66</f>
        <v>140664.664</v>
      </c>
      <c r="F67" s="67">
        <f>'[1]ЗФ'!F66+'[1]СФ'!F66</f>
        <v>132421.895458</v>
      </c>
      <c r="G67" s="8">
        <f>'[1]ЗФ'!G66+'[1]СФ'!G66</f>
        <v>140024.93872</v>
      </c>
      <c r="H67" s="9">
        <f t="shared" si="7"/>
        <v>7603.043261999992</v>
      </c>
      <c r="I67" s="8">
        <f t="shared" si="8"/>
        <v>105.74153030788736</v>
      </c>
      <c r="J67" s="8">
        <f t="shared" si="9"/>
        <v>5086.3047199999855</v>
      </c>
      <c r="K67" s="8">
        <f t="shared" si="10"/>
        <v>103.7693465312536</v>
      </c>
      <c r="L67" s="8">
        <f t="shared" si="11"/>
        <v>-639.7252799999842</v>
      </c>
      <c r="M67" s="8">
        <f t="shared" si="12"/>
        <v>99.54521252046642</v>
      </c>
      <c r="N67" s="8">
        <f t="shared" si="13"/>
        <v>65.69415783721628</v>
      </c>
    </row>
    <row r="68" spans="1:14" s="11" customFormat="1" ht="23.25" customHeight="1">
      <c r="A68" s="7" t="s">
        <v>65</v>
      </c>
      <c r="B68" s="8">
        <f>'[1]ЗФ'!B67+'[1]СФ'!B67</f>
        <v>25998.9</v>
      </c>
      <c r="C68" s="8">
        <f>'[1]ЗФ'!C67+'[1]СФ'!C67</f>
        <v>26013.9</v>
      </c>
      <c r="D68" s="67">
        <f>'[1]ЗФ'!D67+'[1]СФ'!D67</f>
        <v>16339.404</v>
      </c>
      <c r="E68" s="24">
        <f>'[1]ЗФ'!E67+'[1]СФ'!E67</f>
        <v>16354.404</v>
      </c>
      <c r="F68" s="67">
        <f>'[1]ЗФ'!F67+'[1]СФ'!F67</f>
        <v>13028.525726</v>
      </c>
      <c r="G68" s="8">
        <f>'[1]ЗФ'!G67+'[1]СФ'!G67</f>
        <v>11839.150109999997</v>
      </c>
      <c r="H68" s="9">
        <f t="shared" si="7"/>
        <v>-1189.375616000003</v>
      </c>
      <c r="I68" s="8">
        <f t="shared" si="8"/>
        <v>90.87098846781674</v>
      </c>
      <c r="J68" s="8">
        <f t="shared" si="9"/>
        <v>-4500.253890000004</v>
      </c>
      <c r="K68" s="8">
        <f t="shared" si="10"/>
        <v>72.45766191961467</v>
      </c>
      <c r="L68" s="8">
        <f t="shared" si="11"/>
        <v>-4515.253890000004</v>
      </c>
      <c r="M68" s="8">
        <f t="shared" si="12"/>
        <v>72.39120490113854</v>
      </c>
      <c r="N68" s="8">
        <f t="shared" si="13"/>
        <v>45.53711930120119</v>
      </c>
    </row>
    <row r="69" spans="1:14" s="11" customFormat="1" ht="23.25" customHeight="1">
      <c r="A69" s="7" t="s">
        <v>66</v>
      </c>
      <c r="B69" s="8">
        <f>'[1]ЗФ'!B68+'[1]СФ'!B68</f>
        <v>28893.3</v>
      </c>
      <c r="C69" s="8">
        <f>'[1]ЗФ'!C68+'[1]СФ'!C68</f>
        <v>30383.3</v>
      </c>
      <c r="D69" s="67">
        <f>'[1]ЗФ'!D68+'[1]СФ'!D68</f>
        <v>16726.733</v>
      </c>
      <c r="E69" s="24">
        <f>'[1]ЗФ'!E68+'[1]СФ'!E68</f>
        <v>18216.733</v>
      </c>
      <c r="F69" s="67">
        <f>'[1]ЗФ'!F68+'[1]СФ'!F68</f>
        <v>16368.408625999999</v>
      </c>
      <c r="G69" s="8">
        <f>'[1]ЗФ'!G68+'[1]СФ'!G68</f>
        <v>19505.90916000001</v>
      </c>
      <c r="H69" s="9">
        <f t="shared" si="7"/>
        <v>3137.5005340000116</v>
      </c>
      <c r="I69" s="8">
        <f t="shared" si="8"/>
        <v>119.16802424529118</v>
      </c>
      <c r="J69" s="8">
        <f t="shared" si="9"/>
        <v>2779.17616000001</v>
      </c>
      <c r="K69" s="8">
        <f t="shared" si="10"/>
        <v>116.61517619728856</v>
      </c>
      <c r="L69" s="8">
        <f t="shared" si="11"/>
        <v>1289.17616000001</v>
      </c>
      <c r="M69" s="8">
        <f t="shared" si="12"/>
        <v>107.07687904302057</v>
      </c>
      <c r="N69" s="8">
        <f t="shared" si="13"/>
        <v>67.51014650455299</v>
      </c>
    </row>
    <row r="70" spans="1:14" s="11" customFormat="1" ht="23.25" customHeight="1">
      <c r="A70" s="7" t="s">
        <v>67</v>
      </c>
      <c r="B70" s="8">
        <f>'[1]ЗФ'!B69+'[1]СФ'!B69</f>
        <v>41534.1</v>
      </c>
      <c r="C70" s="8">
        <f>'[1]ЗФ'!C69+'[1]СФ'!C69</f>
        <v>48434.1</v>
      </c>
      <c r="D70" s="67">
        <f>'[1]ЗФ'!D69+'[1]СФ'!D69</f>
        <v>28606.539999999997</v>
      </c>
      <c r="E70" s="24">
        <f>'[1]ЗФ'!E69+'[1]СФ'!E69</f>
        <v>33506.54</v>
      </c>
      <c r="F70" s="67">
        <f>'[1]ЗФ'!F69+'[1]СФ'!F69</f>
        <v>26644.313316719992</v>
      </c>
      <c r="G70" s="8">
        <f>'[1]ЗФ'!G69+'[1]СФ'!G69</f>
        <v>35004.009739999994</v>
      </c>
      <c r="H70" s="9">
        <f t="shared" si="7"/>
        <v>8359.696423280002</v>
      </c>
      <c r="I70" s="8">
        <f t="shared" si="8"/>
        <v>131.37516183625598</v>
      </c>
      <c r="J70" s="8">
        <f t="shared" si="9"/>
        <v>6397.469739999997</v>
      </c>
      <c r="K70" s="8">
        <f t="shared" si="10"/>
        <v>122.36366138652211</v>
      </c>
      <c r="L70" s="8">
        <f t="shared" si="11"/>
        <v>1497.4697399999932</v>
      </c>
      <c r="M70" s="8">
        <f t="shared" si="12"/>
        <v>104.46918643345447</v>
      </c>
      <c r="N70" s="8">
        <f t="shared" si="13"/>
        <v>84.27776150199473</v>
      </c>
    </row>
    <row r="71" spans="1:14" s="11" customFormat="1" ht="23.25" customHeight="1">
      <c r="A71" s="7" t="s">
        <v>68</v>
      </c>
      <c r="B71" s="8">
        <f>'[1]ЗФ'!B70+'[1]СФ'!B70</f>
        <v>85018.3</v>
      </c>
      <c r="C71" s="8">
        <f>'[1]ЗФ'!C70+'[1]СФ'!C70</f>
        <v>89843.04529</v>
      </c>
      <c r="D71" s="67">
        <f>'[1]ЗФ'!D70+'[1]СФ'!D70</f>
        <v>49877.2</v>
      </c>
      <c r="E71" s="24">
        <f>'[1]ЗФ'!E70+'[1]СФ'!E70</f>
        <v>54701.945289999996</v>
      </c>
      <c r="F71" s="67">
        <f>'[1]ЗФ'!F70+'[1]СФ'!F70</f>
        <v>37746.50642372</v>
      </c>
      <c r="G71" s="8">
        <f>'[1]ЗФ'!G70+'[1]СФ'!G70</f>
        <v>61044.63902</v>
      </c>
      <c r="H71" s="9">
        <f t="shared" si="7"/>
        <v>23298.132596280004</v>
      </c>
      <c r="I71" s="8">
        <f t="shared" si="8"/>
        <v>161.722619663788</v>
      </c>
      <c r="J71" s="8">
        <f t="shared" si="9"/>
        <v>11167.439020000005</v>
      </c>
      <c r="K71" s="8">
        <f t="shared" si="10"/>
        <v>122.3898675547144</v>
      </c>
      <c r="L71" s="8">
        <f t="shared" si="11"/>
        <v>6342.693730000006</v>
      </c>
      <c r="M71" s="8">
        <f t="shared" si="12"/>
        <v>111.59500580166663</v>
      </c>
      <c r="N71" s="8">
        <f t="shared" si="13"/>
        <v>71.80176387907075</v>
      </c>
    </row>
    <row r="72" spans="1:14" s="11" customFormat="1" ht="23.25" customHeight="1">
      <c r="A72" s="7" t="s">
        <v>69</v>
      </c>
      <c r="B72" s="8">
        <f>'[1]ЗФ'!B71+'[1]СФ'!B71</f>
        <v>134119.5</v>
      </c>
      <c r="C72" s="8">
        <f>'[1]ЗФ'!C71+'[1]СФ'!C71</f>
        <v>134597.952</v>
      </c>
      <c r="D72" s="67">
        <f>'[1]ЗФ'!D71+'[1]СФ'!D71</f>
        <v>84274.685</v>
      </c>
      <c r="E72" s="24">
        <f>'[1]ЗФ'!E71+'[1]СФ'!E71</f>
        <v>81301.407</v>
      </c>
      <c r="F72" s="67">
        <f>'[1]ЗФ'!F71+'[1]СФ'!F71</f>
        <v>75579.89155200002</v>
      </c>
      <c r="G72" s="8">
        <f>'[1]ЗФ'!G71+'[1]СФ'!G71</f>
        <v>82551.02848000001</v>
      </c>
      <c r="H72" s="9">
        <f t="shared" si="7"/>
        <v>6971.136927999993</v>
      </c>
      <c r="I72" s="8">
        <f t="shared" si="8"/>
        <v>109.2235339120641</v>
      </c>
      <c r="J72" s="8">
        <f t="shared" si="9"/>
        <v>-1723.6565199999895</v>
      </c>
      <c r="K72" s="8">
        <f t="shared" si="10"/>
        <v>97.954716152306</v>
      </c>
      <c r="L72" s="8">
        <f t="shared" si="11"/>
        <v>1249.6214800000016</v>
      </c>
      <c r="M72" s="8">
        <f t="shared" si="12"/>
        <v>101.53702319075487</v>
      </c>
      <c r="N72" s="8">
        <f t="shared" si="13"/>
        <v>61.55035507886624</v>
      </c>
    </row>
    <row r="73" spans="1:14" s="11" customFormat="1" ht="23.25" customHeight="1">
      <c r="A73" s="7" t="s">
        <v>70</v>
      </c>
      <c r="B73" s="8">
        <f>'[1]ЗФ'!B72+'[1]СФ'!B72</f>
        <v>60251.67</v>
      </c>
      <c r="C73" s="8">
        <f>'[1]ЗФ'!C72+'[1]СФ'!C72</f>
        <v>62761.168</v>
      </c>
      <c r="D73" s="67">
        <f>'[1]ЗФ'!D72+'[1]СФ'!D72</f>
        <v>37757.85</v>
      </c>
      <c r="E73" s="24">
        <f>'[1]ЗФ'!E72+'[1]СФ'!E72</f>
        <v>37267.348</v>
      </c>
      <c r="F73" s="67">
        <f>'[1]ЗФ'!F72+'[1]СФ'!F72</f>
        <v>33999.38785056</v>
      </c>
      <c r="G73" s="8">
        <f>'[1]ЗФ'!G72+'[1]СФ'!G72</f>
        <v>38134.31906999999</v>
      </c>
      <c r="H73" s="9">
        <f aca="true" t="shared" si="14" ref="H73:H80">G73-F73</f>
        <v>4134.93121943999</v>
      </c>
      <c r="I73" s="8">
        <f aca="true" t="shared" si="15" ref="I73:I80">IF(F73=0,0,G73/F73*100)</f>
        <v>112.16178137563699</v>
      </c>
      <c r="J73" s="8">
        <f aca="true" t="shared" si="16" ref="J73:J80">G73-D73</f>
        <v>376.4690699999919</v>
      </c>
      <c r="K73" s="8">
        <f aca="true" t="shared" si="17" ref="K73:K80">IF(D73=0,0,G73/D73*100)</f>
        <v>100.99706172358857</v>
      </c>
      <c r="L73" s="8">
        <f aca="true" t="shared" si="18" ref="L73:L80">G73-E73</f>
        <v>866.9710699999923</v>
      </c>
      <c r="M73" s="8">
        <f aca="true" t="shared" si="19" ref="M73:M80">G73/E73*100</f>
        <v>102.32635568809457</v>
      </c>
      <c r="N73" s="8">
        <f aca="true" t="shared" si="20" ref="N73:N80">IF(B73=0,0,G73/B73*100)</f>
        <v>63.29172132490268</v>
      </c>
    </row>
    <row r="74" spans="1:14" s="11" customFormat="1" ht="23.25" customHeight="1">
      <c r="A74" s="7" t="s">
        <v>71</v>
      </c>
      <c r="B74" s="8">
        <f>'[1]ЗФ'!B73+'[1]СФ'!B73</f>
        <v>135989.2</v>
      </c>
      <c r="C74" s="8">
        <f>'[1]ЗФ'!C73+'[1]СФ'!C73</f>
        <v>138978.4592</v>
      </c>
      <c r="D74" s="67">
        <f>'[1]ЗФ'!D73+'[1]СФ'!D73</f>
        <v>87124.40000000001</v>
      </c>
      <c r="E74" s="24">
        <f>'[1]ЗФ'!E73+'[1]СФ'!E73</f>
        <v>90113.6592</v>
      </c>
      <c r="F74" s="67">
        <f>'[1]ЗФ'!F73+'[1]СФ'!F73</f>
        <v>75204.54805999999</v>
      </c>
      <c r="G74" s="8">
        <f>'[1]ЗФ'!G73+'[1]СФ'!G73</f>
        <v>91076.04413</v>
      </c>
      <c r="H74" s="9">
        <f t="shared" si="14"/>
        <v>15871.496070000008</v>
      </c>
      <c r="I74" s="8">
        <f t="shared" si="15"/>
        <v>121.10443647282787</v>
      </c>
      <c r="J74" s="8">
        <f t="shared" si="16"/>
        <v>3951.644129999986</v>
      </c>
      <c r="K74" s="8">
        <f t="shared" si="17"/>
        <v>104.5356342540092</v>
      </c>
      <c r="L74" s="8">
        <f t="shared" si="18"/>
        <v>962.3849300000002</v>
      </c>
      <c r="M74" s="8">
        <f t="shared" si="19"/>
        <v>101.06796787362065</v>
      </c>
      <c r="N74" s="8">
        <f t="shared" si="20"/>
        <v>66.97299795130789</v>
      </c>
    </row>
    <row r="75" spans="1:14" s="11" customFormat="1" ht="23.25" customHeight="1">
      <c r="A75" s="7" t="s">
        <v>72</v>
      </c>
      <c r="B75" s="8">
        <f>'[1]ЗФ'!B74+'[1]СФ'!B74</f>
        <v>34148</v>
      </c>
      <c r="C75" s="8">
        <f>'[1]ЗФ'!C74+'[1]СФ'!C74</f>
        <v>34148</v>
      </c>
      <c r="D75" s="67">
        <f>'[1]ЗФ'!D74+'[1]СФ'!D74</f>
        <v>21695.600000000002</v>
      </c>
      <c r="E75" s="24">
        <f>'[1]ЗФ'!E74+'[1]СФ'!E74</f>
        <v>23293.600000000002</v>
      </c>
      <c r="F75" s="67">
        <f>'[1]ЗФ'!F74+'[1]СФ'!F74</f>
        <v>20740.912664540003</v>
      </c>
      <c r="G75" s="8">
        <f>'[1]ЗФ'!G74+'[1]СФ'!G74</f>
        <v>26209.73440000001</v>
      </c>
      <c r="H75" s="9">
        <f t="shared" si="14"/>
        <v>5468.821735460006</v>
      </c>
      <c r="I75" s="8">
        <f t="shared" si="15"/>
        <v>126.36731480389412</v>
      </c>
      <c r="J75" s="8">
        <f t="shared" si="16"/>
        <v>4514.134400000006</v>
      </c>
      <c r="K75" s="8">
        <f t="shared" si="17"/>
        <v>120.80668153911395</v>
      </c>
      <c r="L75" s="8">
        <f t="shared" si="18"/>
        <v>2916.1344000000063</v>
      </c>
      <c r="M75" s="8">
        <f t="shared" si="19"/>
        <v>112.51903698870078</v>
      </c>
      <c r="N75" s="8">
        <f t="shared" si="20"/>
        <v>76.75335129436573</v>
      </c>
    </row>
    <row r="76" spans="1:14" s="11" customFormat="1" ht="23.25" customHeight="1">
      <c r="A76" s="7" t="s">
        <v>73</v>
      </c>
      <c r="B76" s="8">
        <f>'[1]ЗФ'!B75+'[1]СФ'!B75</f>
        <v>71422.625</v>
      </c>
      <c r="C76" s="8">
        <f>'[1]ЗФ'!C75+'[1]СФ'!C75</f>
        <v>71467.535</v>
      </c>
      <c r="D76" s="67">
        <f>'[1]ЗФ'!D75+'[1]СФ'!D75</f>
        <v>48301.375</v>
      </c>
      <c r="E76" s="24">
        <f>'[1]ЗФ'!E75+'[1]СФ'!E75</f>
        <v>48346.285</v>
      </c>
      <c r="F76" s="67">
        <f>'[1]ЗФ'!F75+'[1]СФ'!F75</f>
        <v>41935.71038399999</v>
      </c>
      <c r="G76" s="8">
        <f>'[1]ЗФ'!G75+'[1]СФ'!G75</f>
        <v>47412.20009999999</v>
      </c>
      <c r="H76" s="9">
        <f t="shared" si="14"/>
        <v>5476.489715999996</v>
      </c>
      <c r="I76" s="8">
        <f t="shared" si="15"/>
        <v>113.05925109137887</v>
      </c>
      <c r="J76" s="8">
        <f t="shared" si="16"/>
        <v>-889.1749000000127</v>
      </c>
      <c r="K76" s="8">
        <f t="shared" si="17"/>
        <v>98.15911058432599</v>
      </c>
      <c r="L76" s="8">
        <f t="shared" si="18"/>
        <v>-934.0849000000162</v>
      </c>
      <c r="M76" s="8">
        <f t="shared" si="19"/>
        <v>98.06792828032181</v>
      </c>
      <c r="N76" s="8">
        <f t="shared" si="20"/>
        <v>66.38260649199043</v>
      </c>
    </row>
    <row r="77" spans="1:14" s="11" customFormat="1" ht="23.25" customHeight="1">
      <c r="A77" s="7" t="s">
        <v>74</v>
      </c>
      <c r="B77" s="8">
        <f>'[1]ЗФ'!B76+'[1]СФ'!B76</f>
        <v>12892</v>
      </c>
      <c r="C77" s="8">
        <f>'[1]ЗФ'!C76+'[1]СФ'!C76</f>
        <v>13438.325</v>
      </c>
      <c r="D77" s="67">
        <f>'[1]ЗФ'!D76+'[1]СФ'!D76</f>
        <v>8574.362000000001</v>
      </c>
      <c r="E77" s="24">
        <f>'[1]ЗФ'!E76+'[1]СФ'!E76</f>
        <v>9120.687</v>
      </c>
      <c r="F77" s="67">
        <f>'[1]ЗФ'!F76+'[1]СФ'!F76</f>
        <v>7427.386554</v>
      </c>
      <c r="G77" s="8">
        <f>'[1]ЗФ'!G76+'[1]СФ'!G76</f>
        <v>10785.701180000002</v>
      </c>
      <c r="H77" s="9">
        <f t="shared" si="14"/>
        <v>3358.314626000002</v>
      </c>
      <c r="I77" s="8">
        <f t="shared" si="15"/>
        <v>145.21529344923337</v>
      </c>
      <c r="J77" s="8">
        <f t="shared" si="16"/>
        <v>2211.339180000001</v>
      </c>
      <c r="K77" s="8">
        <f t="shared" si="17"/>
        <v>125.79013085754953</v>
      </c>
      <c r="L77" s="8">
        <f t="shared" si="18"/>
        <v>1665.014180000002</v>
      </c>
      <c r="M77" s="8">
        <f t="shared" si="19"/>
        <v>118.25535927282674</v>
      </c>
      <c r="N77" s="8">
        <f t="shared" si="20"/>
        <v>83.66197005895131</v>
      </c>
    </row>
    <row r="78" spans="1:14" s="11" customFormat="1" ht="23.25" customHeight="1">
      <c r="A78" s="7" t="s">
        <v>75</v>
      </c>
      <c r="B78" s="8">
        <f>'[1]ЗФ'!B77+'[1]СФ'!B77</f>
        <v>106177.7</v>
      </c>
      <c r="C78" s="8">
        <f>'[1]ЗФ'!C77+'[1]СФ'!C77</f>
        <v>112514.955</v>
      </c>
      <c r="D78" s="67">
        <f>'[1]ЗФ'!D77+'[1]СФ'!D77</f>
        <v>68495</v>
      </c>
      <c r="E78" s="24">
        <f>'[1]ЗФ'!E77+'[1]СФ'!E77</f>
        <v>69595</v>
      </c>
      <c r="F78" s="67">
        <f>'[1]ЗФ'!F77+'[1]СФ'!F77</f>
        <v>51120.870329839985</v>
      </c>
      <c r="G78" s="8">
        <f>'[1]ЗФ'!G77+'[1]СФ'!G77</f>
        <v>71206.82109</v>
      </c>
      <c r="H78" s="9">
        <f t="shared" si="14"/>
        <v>20085.950760160013</v>
      </c>
      <c r="I78" s="8">
        <f t="shared" si="15"/>
        <v>139.29109702272723</v>
      </c>
      <c r="J78" s="8">
        <f t="shared" si="16"/>
        <v>2711.8210899999976</v>
      </c>
      <c r="K78" s="8">
        <f t="shared" si="17"/>
        <v>103.95915189429886</v>
      </c>
      <c r="L78" s="8">
        <f t="shared" si="18"/>
        <v>1611.8210899999976</v>
      </c>
      <c r="M78" s="8">
        <f t="shared" si="19"/>
        <v>102.3160012788275</v>
      </c>
      <c r="N78" s="8">
        <f t="shared" si="20"/>
        <v>67.06381951200676</v>
      </c>
    </row>
    <row r="79" spans="1:14" s="15" customFormat="1" ht="24.75" customHeight="1">
      <c r="A79" s="12" t="s">
        <v>76</v>
      </c>
      <c r="B79" s="13">
        <f>'[1]ЗФ'!B78+'[1]СФ'!B78</f>
        <v>6532219.683000001</v>
      </c>
      <c r="C79" s="13">
        <f>'[1]ЗФ'!C78+'[1]СФ'!C78</f>
        <v>6774021.399990003</v>
      </c>
      <c r="D79" s="77">
        <f>'[1]ЗФ'!D78+'[1]СФ'!D78</f>
        <v>4206846.784000001</v>
      </c>
      <c r="E79" s="26">
        <f>'[1]ЗФ'!E78+'[1]СФ'!E78</f>
        <v>4295179.406990001</v>
      </c>
      <c r="F79" s="77">
        <f>'[1]ЗФ'!F78+'[1]СФ'!F78</f>
        <v>3689217.207548</v>
      </c>
      <c r="G79" s="13">
        <f>'[1]ЗФ'!G78+'[1]СФ'!G78</f>
        <v>4455511.07011</v>
      </c>
      <c r="H79" s="17">
        <f t="shared" si="14"/>
        <v>766293.8625619998</v>
      </c>
      <c r="I79" s="13">
        <f t="shared" si="15"/>
        <v>120.77117771743534</v>
      </c>
      <c r="J79" s="13">
        <f t="shared" si="16"/>
        <v>248664.28610999882</v>
      </c>
      <c r="K79" s="13">
        <f t="shared" si="17"/>
        <v>105.9109423013871</v>
      </c>
      <c r="L79" s="13">
        <f t="shared" si="18"/>
        <v>160331.66311999876</v>
      </c>
      <c r="M79" s="13">
        <f t="shared" si="19"/>
        <v>103.73282808301498</v>
      </c>
      <c r="N79" s="13">
        <f t="shared" si="20"/>
        <v>68.20822455964543</v>
      </c>
    </row>
    <row r="80" spans="1:14" s="15" customFormat="1" ht="45" customHeight="1">
      <c r="A80" s="16" t="s">
        <v>77</v>
      </c>
      <c r="B80" s="13">
        <f>'[1]ЗФ'!B79+'[1]СФ'!B79</f>
        <v>7732623.383</v>
      </c>
      <c r="C80" s="13">
        <f>'[1]ЗФ'!C79+'[1]СФ'!C79</f>
        <v>8035662.858990003</v>
      </c>
      <c r="D80" s="77">
        <f>'[1]ЗФ'!D79+'[1]СФ'!D79</f>
        <v>5007449.884000001</v>
      </c>
      <c r="E80" s="26">
        <f>'[1]ЗФ'!E79+'[1]СФ'!E79</f>
        <v>5156978.265990001</v>
      </c>
      <c r="F80" s="77">
        <f>'[1]ЗФ'!F79+'[1]СФ'!F79</f>
        <v>4470438.834679999</v>
      </c>
      <c r="G80" s="13">
        <f>'[1]ЗФ'!G79+'[1]СФ'!G79</f>
        <v>5411267.66367</v>
      </c>
      <c r="H80" s="17">
        <f t="shared" si="14"/>
        <v>940828.8289900003</v>
      </c>
      <c r="I80" s="13">
        <f t="shared" si="15"/>
        <v>121.04555869753548</v>
      </c>
      <c r="J80" s="13">
        <f t="shared" si="16"/>
        <v>403817.77966999914</v>
      </c>
      <c r="K80" s="13">
        <f t="shared" si="17"/>
        <v>108.06433991402078</v>
      </c>
      <c r="L80" s="13">
        <f t="shared" si="18"/>
        <v>254289.39767999854</v>
      </c>
      <c r="M80" s="13">
        <f t="shared" si="19"/>
        <v>104.93097671861493</v>
      </c>
      <c r="N80" s="13">
        <f t="shared" si="20"/>
        <v>69.97971316651152</v>
      </c>
    </row>
    <row r="81" spans="2:7" ht="21" thickBot="1">
      <c r="B81" s="63"/>
      <c r="C81" s="63"/>
      <c r="D81" s="78"/>
      <c r="E81" s="78"/>
      <c r="F81" s="78"/>
      <c r="G81" s="63"/>
    </row>
    <row r="82" spans="1:14" s="58" customFormat="1" ht="20.25">
      <c r="A82" s="57"/>
      <c r="B82" s="57"/>
      <c r="C82" s="57"/>
      <c r="D82" s="79"/>
      <c r="E82" s="57"/>
      <c r="F82" s="79"/>
      <c r="G82" s="57"/>
      <c r="H82" s="57"/>
      <c r="I82" s="57"/>
      <c r="J82" s="57"/>
      <c r="K82" s="57"/>
      <c r="L82" s="57"/>
      <c r="M82" s="57"/>
      <c r="N82" s="57"/>
    </row>
  </sheetData>
  <sheetProtection objects="1"/>
  <mergeCells count="19">
    <mergeCell ref="A2:N2"/>
    <mergeCell ref="A3:N3"/>
    <mergeCell ref="A4:N4"/>
    <mergeCell ref="B6:C6"/>
    <mergeCell ref="D6:E6"/>
    <mergeCell ref="M5:N5"/>
    <mergeCell ref="H6:I7"/>
    <mergeCell ref="F7:F8"/>
    <mergeCell ref="N6:N8"/>
    <mergeCell ref="F6:G6"/>
    <mergeCell ref="J6:M6"/>
    <mergeCell ref="J7:K7"/>
    <mergeCell ref="L7:M7"/>
    <mergeCell ref="A6:A8"/>
    <mergeCell ref="C7:C8"/>
    <mergeCell ref="D7:D8"/>
    <mergeCell ref="E7:E8"/>
    <mergeCell ref="G7:G8"/>
    <mergeCell ref="B7:B8"/>
  </mergeCells>
  <conditionalFormatting sqref="C81">
    <cfRule type="expression" priority="1" dxfId="11" stopIfTrue="1">
      <formula>IN81=1</formula>
    </cfRule>
  </conditionalFormatting>
  <conditionalFormatting sqref="G81">
    <cfRule type="expression" priority="2" dxfId="11" stopIfTrue="1">
      <formula>IQ81=1</formula>
    </cfRule>
  </conditionalFormatting>
  <printOptions horizontalCentered="1"/>
  <pageMargins left="0.31496062992125984" right="0.2362204724409449" top="0.31496062992125984" bottom="0.2362204724409449" header="0.2755905511811024" footer="0.15748031496062992"/>
  <pageSetup horizontalDpi="120" verticalDpi="120" orientation="landscape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tabColor rgb="FF7030A0"/>
  </sheetPr>
  <dimension ref="A1:R78"/>
  <sheetViews>
    <sheetView showGridLines="0" showZeros="0" view="pageBreakPreview" zoomScale="50" zoomScaleNormal="50" zoomScaleSheetLayoutView="50" zoomScalePageLayoutView="0" workbookViewId="0" topLeftCell="A1">
      <pane xSplit="1" ySplit="8" topLeftCell="B53" activePane="bottomRight" state="frozen"/>
      <selection pane="topLeft" activeCell="B71" sqref="B71:G71"/>
      <selection pane="topRight" activeCell="B71" sqref="B71:G71"/>
      <selection pane="bottomLeft" activeCell="B71" sqref="B71:G71"/>
      <selection pane="bottomRight" activeCell="A77" sqref="A77:IV81"/>
    </sheetView>
  </sheetViews>
  <sheetFormatPr defaultColWidth="8.796875" defaultRowHeight="15"/>
  <cols>
    <col min="1" max="1" width="29.09765625" style="27" customWidth="1"/>
    <col min="2" max="3" width="17.8984375" style="27" customWidth="1"/>
    <col min="4" max="4" width="14.09765625" style="73" customWidth="1"/>
    <col min="5" max="5" width="15.09765625" style="27" customWidth="1"/>
    <col min="6" max="6" width="16.3984375" style="73" customWidth="1"/>
    <col min="7" max="7" width="15.796875" style="27" customWidth="1"/>
    <col min="8" max="8" width="12.8984375" style="27" customWidth="1"/>
    <col min="9" max="9" width="8.69921875" style="27" customWidth="1"/>
    <col min="10" max="10" width="12.09765625" style="28" customWidth="1"/>
    <col min="11" max="11" width="9.3984375" style="28" customWidth="1"/>
    <col min="12" max="12" width="11" style="28" customWidth="1"/>
    <col min="13" max="13" width="8.69921875" style="28" customWidth="1"/>
    <col min="14" max="14" width="10.59765625" style="28" customWidth="1"/>
    <col min="15" max="17" width="8.59765625" style="28" customWidth="1"/>
    <col min="18" max="18" width="9.59765625" style="28" bestFit="1" customWidth="1"/>
    <col min="19" max="16384" width="8.8984375" style="28" customWidth="1"/>
  </cols>
  <sheetData>
    <row r="1" ht="20.25">
      <c r="M1" s="19" t="s">
        <v>176</v>
      </c>
    </row>
    <row r="2" spans="1:14" s="23" customFormat="1" ht="27" customHeight="1">
      <c r="A2" s="187" t="s">
        <v>0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</row>
    <row r="3" spans="1:14" s="23" customFormat="1" ht="24" customHeight="1">
      <c r="A3" s="187" t="s">
        <v>88</v>
      </c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</row>
    <row r="4" spans="1:14" s="23" customFormat="1" ht="24" customHeight="1">
      <c r="A4" s="187" t="str">
        <f>'[1]ЗФ'!A3</f>
        <v>за січень-серпень 2021 року (Оперативні дані)</v>
      </c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</row>
    <row r="5" spans="1:14" s="23" customFormat="1" ht="22.5" customHeight="1">
      <c r="A5" s="43"/>
      <c r="B5" s="43"/>
      <c r="C5" s="43"/>
      <c r="D5" s="65"/>
      <c r="E5" s="43"/>
      <c r="F5" s="65"/>
      <c r="G5" s="43"/>
      <c r="H5" s="43"/>
      <c r="I5" s="43"/>
      <c r="M5" s="183" t="s">
        <v>84</v>
      </c>
      <c r="N5" s="183"/>
    </row>
    <row r="6" spans="1:14" s="2" customFormat="1" ht="51" customHeight="1">
      <c r="A6" s="175" t="s">
        <v>1</v>
      </c>
      <c r="B6" s="175" t="s">
        <v>81</v>
      </c>
      <c r="C6" s="175"/>
      <c r="D6" s="175" t="str">
        <f>'[1]ЗФ'!D5</f>
        <v>План на січень - серпень 2021 року</v>
      </c>
      <c r="E6" s="175"/>
      <c r="F6" s="173" t="str">
        <f>'[1]ЗФ'!F5</f>
        <v>Фактично надійшло за</v>
      </c>
      <c r="G6" s="173"/>
      <c r="H6" s="173" t="str">
        <f>'[1]ЗФ'!H5</f>
        <v>відхилення до відповідного періоду минулого року</v>
      </c>
      <c r="I6" s="173"/>
      <c r="J6" s="180" t="str">
        <f>'[1]ЗФ'!K5</f>
        <v>Відхилення до плану на січень - серпень 2021 року</v>
      </c>
      <c r="K6" s="181"/>
      <c r="L6" s="181"/>
      <c r="M6" s="182"/>
      <c r="N6" s="173" t="s">
        <v>78</v>
      </c>
    </row>
    <row r="7" spans="1:14" s="3" customFormat="1" ht="56.25" customHeight="1">
      <c r="A7" s="175"/>
      <c r="B7" s="175" t="s">
        <v>82</v>
      </c>
      <c r="C7" s="175" t="s">
        <v>83</v>
      </c>
      <c r="D7" s="175" t="s">
        <v>82</v>
      </c>
      <c r="E7" s="175" t="s">
        <v>83</v>
      </c>
      <c r="F7" s="173" t="str">
        <f>'[1]ЗФ'!F6</f>
        <v>січень - серпень 2020 року (в умовах змін)</v>
      </c>
      <c r="G7" s="184" t="str">
        <f>'[1]ЗФ'!G6</f>
        <v>січень - серпень 2021 року</v>
      </c>
      <c r="H7" s="173"/>
      <c r="I7" s="173"/>
      <c r="J7" s="180" t="s">
        <v>79</v>
      </c>
      <c r="K7" s="182"/>
      <c r="L7" s="180" t="s">
        <v>80</v>
      </c>
      <c r="M7" s="182"/>
      <c r="N7" s="173"/>
    </row>
    <row r="8" spans="1:14" s="3" customFormat="1" ht="41.25" customHeight="1">
      <c r="A8" s="175"/>
      <c r="B8" s="175"/>
      <c r="C8" s="175"/>
      <c r="D8" s="175"/>
      <c r="E8" s="175"/>
      <c r="F8" s="173"/>
      <c r="G8" s="186"/>
      <c r="H8" s="1" t="str">
        <f>'[1]ЗФ'!H7</f>
        <v>в сумі</v>
      </c>
      <c r="I8" s="1" t="str">
        <f>'[1]ЗФ'!I7</f>
        <v>в %</v>
      </c>
      <c r="J8" s="1" t="s">
        <v>3</v>
      </c>
      <c r="K8" s="1" t="s">
        <v>2</v>
      </c>
      <c r="L8" s="1" t="s">
        <v>3</v>
      </c>
      <c r="M8" s="1" t="s">
        <v>2</v>
      </c>
      <c r="N8" s="173"/>
    </row>
    <row r="9" spans="1:14" s="47" customFormat="1" ht="24.75" customHeight="1">
      <c r="A9" s="44" t="s">
        <v>11</v>
      </c>
      <c r="B9" s="45">
        <v>907744.5</v>
      </c>
      <c r="C9" s="45">
        <v>931744.5</v>
      </c>
      <c r="D9" s="66">
        <v>589436.9</v>
      </c>
      <c r="E9" s="66">
        <v>613436.9</v>
      </c>
      <c r="F9" s="66">
        <v>513808.12647</v>
      </c>
      <c r="G9" s="66">
        <v>626099.4534000001</v>
      </c>
      <c r="H9" s="45">
        <f>G9-F9</f>
        <v>112291.3269300001</v>
      </c>
      <c r="I9" s="45">
        <f>IF(F9=0,0,G9/F9*100)</f>
        <v>121.85471991295111</v>
      </c>
      <c r="J9" s="45">
        <f>G9-D9</f>
        <v>36662.55340000009</v>
      </c>
      <c r="K9" s="45">
        <f>IF(D9=0,0,G9/D9*100)</f>
        <v>106.2199284435705</v>
      </c>
      <c r="L9" s="45">
        <f>G9-E9</f>
        <v>12662.553400000092</v>
      </c>
      <c r="M9" s="45">
        <f>G9/E9*100</f>
        <v>102.0641981921857</v>
      </c>
      <c r="N9" s="45">
        <f>IF(B9=0,0,G9/B9*100)</f>
        <v>68.97309247260657</v>
      </c>
    </row>
    <row r="10" spans="1:14" s="11" customFormat="1" ht="21.75" customHeight="1">
      <c r="A10" s="7" t="s">
        <v>9</v>
      </c>
      <c r="B10" s="8"/>
      <c r="C10" s="8"/>
      <c r="D10" s="67"/>
      <c r="E10" s="24"/>
      <c r="F10" s="67">
        <v>-228.1237380006096</v>
      </c>
      <c r="G10" s="8"/>
      <c r="H10" s="8">
        <f>G10-F10</f>
        <v>228.1237380006096</v>
      </c>
      <c r="I10" s="8">
        <f>IF(F10=0,0,G10/F10*100)</f>
        <v>0</v>
      </c>
      <c r="J10" s="8">
        <f>G10-D10</f>
        <v>0</v>
      </c>
      <c r="K10" s="8">
        <f>IF(D10=0,0,G10/D10*100)</f>
        <v>0</v>
      </c>
      <c r="L10" s="8">
        <f>G10-E10</f>
        <v>0</v>
      </c>
      <c r="M10" s="8"/>
      <c r="N10" s="8">
        <f>IF(B10=0,0,G10/B10*100)</f>
        <v>0</v>
      </c>
    </row>
    <row r="11" spans="1:14" s="11" customFormat="1" ht="21.75" customHeight="1">
      <c r="A11" s="7" t="s">
        <v>14</v>
      </c>
      <c r="B11" s="8"/>
      <c r="C11" s="8"/>
      <c r="D11" s="67"/>
      <c r="E11" s="24"/>
      <c r="F11" s="67">
        <v>-1.9540999999971973</v>
      </c>
      <c r="G11" s="8"/>
      <c r="H11" s="8"/>
      <c r="I11" s="8"/>
      <c r="J11" s="8"/>
      <c r="K11" s="8"/>
      <c r="L11" s="8"/>
      <c r="M11" s="8"/>
      <c r="N11" s="8"/>
    </row>
    <row r="12" spans="1:14" s="15" customFormat="1" ht="21.75" customHeight="1">
      <c r="A12" s="12" t="s">
        <v>5</v>
      </c>
      <c r="B12" s="13">
        <f aca="true" t="shared" si="0" ref="B12:G12">SUM(B10:B10)+B11</f>
        <v>0</v>
      </c>
      <c r="C12" s="13">
        <f t="shared" si="0"/>
        <v>0</v>
      </c>
      <c r="D12" s="77">
        <f t="shared" si="0"/>
        <v>0</v>
      </c>
      <c r="E12" s="26">
        <f t="shared" si="0"/>
        <v>0</v>
      </c>
      <c r="F12" s="77">
        <f t="shared" si="0"/>
        <v>-230.0778380006068</v>
      </c>
      <c r="G12" s="13">
        <f t="shared" si="0"/>
        <v>0</v>
      </c>
      <c r="H12" s="13">
        <f aca="true" t="shared" si="1" ref="H12:H43">G12-F12</f>
        <v>230.0778380006068</v>
      </c>
      <c r="I12" s="13">
        <f aca="true" t="shared" si="2" ref="I12:I43">IF(F12=0,0,G12/F12*100)</f>
        <v>0</v>
      </c>
      <c r="J12" s="13">
        <f aca="true" t="shared" si="3" ref="J12:J43">G12-D12</f>
        <v>0</v>
      </c>
      <c r="K12" s="13">
        <f aca="true" t="shared" si="4" ref="K12:K43">IF(D12=0,0,G12/D12*100)</f>
        <v>0</v>
      </c>
      <c r="L12" s="13">
        <f aca="true" t="shared" si="5" ref="L12:L43">G12-E12</f>
        <v>0</v>
      </c>
      <c r="M12" s="13"/>
      <c r="N12" s="13">
        <f aca="true" t="shared" si="6" ref="N12:N43">IF(B12=0,0,G12/B12*100)</f>
        <v>0</v>
      </c>
    </row>
    <row r="13" spans="1:14" s="11" customFormat="1" ht="23.25" customHeight="1">
      <c r="A13" s="7" t="s">
        <v>15</v>
      </c>
      <c r="B13" s="8">
        <v>12370</v>
      </c>
      <c r="C13" s="8">
        <v>12970</v>
      </c>
      <c r="D13" s="67">
        <v>7099.6</v>
      </c>
      <c r="E13" s="67">
        <v>7691.1</v>
      </c>
      <c r="F13" s="67">
        <v>6094.79407</v>
      </c>
      <c r="G13" s="67">
        <v>8018.125730000001</v>
      </c>
      <c r="H13" s="8">
        <f t="shared" si="1"/>
        <v>1923.3316600000007</v>
      </c>
      <c r="I13" s="8">
        <f t="shared" si="2"/>
        <v>131.55695890476576</v>
      </c>
      <c r="J13" s="8">
        <f t="shared" si="3"/>
        <v>918.5257300000003</v>
      </c>
      <c r="K13" s="8">
        <f t="shared" si="4"/>
        <v>112.9377109978027</v>
      </c>
      <c r="L13" s="8">
        <f t="shared" si="5"/>
        <v>327.0257300000003</v>
      </c>
      <c r="M13" s="8">
        <f aca="true" t="shared" si="7" ref="M13:M44">G13/E13*100</f>
        <v>104.25200205432252</v>
      </c>
      <c r="N13" s="8">
        <f t="shared" si="6"/>
        <v>64.81912473726759</v>
      </c>
    </row>
    <row r="14" spans="1:14" s="11" customFormat="1" ht="23.25" customHeight="1">
      <c r="A14" s="7" t="s">
        <v>16</v>
      </c>
      <c r="B14" s="8">
        <v>16332</v>
      </c>
      <c r="C14" s="8">
        <v>16332</v>
      </c>
      <c r="D14" s="67">
        <v>11645.8</v>
      </c>
      <c r="E14" s="67">
        <v>11645.8</v>
      </c>
      <c r="F14" s="67">
        <v>7750.093599999999</v>
      </c>
      <c r="G14" s="67">
        <v>10471.245420000001</v>
      </c>
      <c r="H14" s="8">
        <f t="shared" si="1"/>
        <v>2721.151820000002</v>
      </c>
      <c r="I14" s="8">
        <f t="shared" si="2"/>
        <v>135.11121233426138</v>
      </c>
      <c r="J14" s="8">
        <f t="shared" si="3"/>
        <v>-1174.5545799999982</v>
      </c>
      <c r="K14" s="8">
        <f t="shared" si="4"/>
        <v>89.91435040958974</v>
      </c>
      <c r="L14" s="8">
        <f t="shared" si="5"/>
        <v>-1174.5545799999982</v>
      </c>
      <c r="M14" s="8">
        <f t="shared" si="7"/>
        <v>89.91435040958974</v>
      </c>
      <c r="N14" s="8">
        <f t="shared" si="6"/>
        <v>64.11489970609846</v>
      </c>
    </row>
    <row r="15" spans="1:14" s="11" customFormat="1" ht="23.25" customHeight="1">
      <c r="A15" s="7" t="s">
        <v>17</v>
      </c>
      <c r="B15" s="8">
        <v>5035</v>
      </c>
      <c r="C15" s="8">
        <v>5035</v>
      </c>
      <c r="D15" s="67">
        <v>3378</v>
      </c>
      <c r="E15" s="67">
        <v>3378</v>
      </c>
      <c r="F15" s="67">
        <v>2644.6598</v>
      </c>
      <c r="G15" s="67">
        <v>3008.7451300000002</v>
      </c>
      <c r="H15" s="8">
        <f t="shared" si="1"/>
        <v>364.08533000000034</v>
      </c>
      <c r="I15" s="8">
        <f t="shared" si="2"/>
        <v>113.76681151957617</v>
      </c>
      <c r="J15" s="8">
        <f t="shared" si="3"/>
        <v>-369.25486999999976</v>
      </c>
      <c r="K15" s="8">
        <f t="shared" si="4"/>
        <v>89.06883155713442</v>
      </c>
      <c r="L15" s="8">
        <f t="shared" si="5"/>
        <v>-369.25486999999976</v>
      </c>
      <c r="M15" s="8">
        <f t="shared" si="7"/>
        <v>89.06883155713442</v>
      </c>
      <c r="N15" s="8">
        <f t="shared" si="6"/>
        <v>59.75660635551142</v>
      </c>
    </row>
    <row r="16" spans="1:14" s="11" customFormat="1" ht="23.25" customHeight="1">
      <c r="A16" s="7" t="s">
        <v>18</v>
      </c>
      <c r="B16" s="8">
        <v>10664</v>
      </c>
      <c r="C16" s="8">
        <v>10664</v>
      </c>
      <c r="D16" s="67">
        <v>7030.5</v>
      </c>
      <c r="E16" s="67">
        <v>7030.5</v>
      </c>
      <c r="F16" s="67">
        <v>5109.54338</v>
      </c>
      <c r="G16" s="67">
        <v>7208.534529999999</v>
      </c>
      <c r="H16" s="8">
        <f t="shared" si="1"/>
        <v>2098.991149999999</v>
      </c>
      <c r="I16" s="8">
        <f t="shared" si="2"/>
        <v>141.0798185649223</v>
      </c>
      <c r="J16" s="8">
        <f t="shared" si="3"/>
        <v>178.034529999999</v>
      </c>
      <c r="K16" s="8">
        <f t="shared" si="4"/>
        <v>102.53231676267688</v>
      </c>
      <c r="L16" s="8">
        <f t="shared" si="5"/>
        <v>178.034529999999</v>
      </c>
      <c r="M16" s="8">
        <f t="shared" si="7"/>
        <v>102.53231676267688</v>
      </c>
      <c r="N16" s="8">
        <f t="shared" si="6"/>
        <v>67.59691044636158</v>
      </c>
    </row>
    <row r="17" spans="1:14" s="11" customFormat="1" ht="23.25" customHeight="1">
      <c r="A17" s="7" t="s">
        <v>19</v>
      </c>
      <c r="B17" s="8">
        <v>33471.95</v>
      </c>
      <c r="C17" s="8">
        <v>35177.05</v>
      </c>
      <c r="D17" s="67">
        <v>20861.3</v>
      </c>
      <c r="E17" s="67">
        <v>23566.4</v>
      </c>
      <c r="F17" s="67">
        <v>15999.536445999998</v>
      </c>
      <c r="G17" s="67">
        <v>24351.504869999997</v>
      </c>
      <c r="H17" s="8">
        <f t="shared" si="1"/>
        <v>8351.968423999999</v>
      </c>
      <c r="I17" s="8">
        <f t="shared" si="2"/>
        <v>152.2013150330243</v>
      </c>
      <c r="J17" s="8">
        <f t="shared" si="3"/>
        <v>3490.2048699999978</v>
      </c>
      <c r="K17" s="8">
        <f t="shared" si="4"/>
        <v>116.73052432015261</v>
      </c>
      <c r="L17" s="8">
        <f t="shared" si="5"/>
        <v>785.1048699999956</v>
      </c>
      <c r="M17" s="8">
        <f t="shared" si="7"/>
        <v>103.3314586445108</v>
      </c>
      <c r="N17" s="8">
        <f t="shared" si="6"/>
        <v>72.75197551980091</v>
      </c>
    </row>
    <row r="18" spans="1:14" s="11" customFormat="1" ht="23.25" customHeight="1">
      <c r="A18" s="7" t="s">
        <v>20</v>
      </c>
      <c r="B18" s="8">
        <v>8122.3</v>
      </c>
      <c r="C18" s="8">
        <v>8229.6</v>
      </c>
      <c r="D18" s="67">
        <v>4650.15</v>
      </c>
      <c r="E18" s="67">
        <v>4757.45</v>
      </c>
      <c r="F18" s="67">
        <v>4379.413882</v>
      </c>
      <c r="G18" s="67">
        <v>4902.90269</v>
      </c>
      <c r="H18" s="8">
        <f t="shared" si="1"/>
        <v>523.4888080000001</v>
      </c>
      <c r="I18" s="8">
        <f t="shared" si="2"/>
        <v>111.95339883612307</v>
      </c>
      <c r="J18" s="8">
        <f t="shared" si="3"/>
        <v>252.75269000000026</v>
      </c>
      <c r="K18" s="8">
        <f t="shared" si="4"/>
        <v>105.43536638603057</v>
      </c>
      <c r="L18" s="8">
        <f t="shared" si="5"/>
        <v>145.45269000000008</v>
      </c>
      <c r="M18" s="8">
        <f t="shared" si="7"/>
        <v>103.05736665650716</v>
      </c>
      <c r="N18" s="8">
        <f t="shared" si="6"/>
        <v>60.36347697080876</v>
      </c>
    </row>
    <row r="19" spans="1:14" s="11" customFormat="1" ht="23.25" customHeight="1">
      <c r="A19" s="7" t="s">
        <v>21</v>
      </c>
      <c r="B19" s="8">
        <v>5451.75</v>
      </c>
      <c r="C19" s="8">
        <v>5451.75</v>
      </c>
      <c r="D19" s="67">
        <v>4477.55</v>
      </c>
      <c r="E19" s="67">
        <v>4477.55</v>
      </c>
      <c r="F19" s="67">
        <v>2575.62789</v>
      </c>
      <c r="G19" s="67">
        <v>3207.95163</v>
      </c>
      <c r="H19" s="8">
        <f t="shared" si="1"/>
        <v>632.3237399999998</v>
      </c>
      <c r="I19" s="8">
        <f t="shared" si="2"/>
        <v>124.55027538935369</v>
      </c>
      <c r="J19" s="8">
        <f t="shared" si="3"/>
        <v>-1269.5983700000002</v>
      </c>
      <c r="K19" s="8">
        <f t="shared" si="4"/>
        <v>71.64524416254424</v>
      </c>
      <c r="L19" s="8">
        <f t="shared" si="5"/>
        <v>-1269.5983700000002</v>
      </c>
      <c r="M19" s="8">
        <f t="shared" si="7"/>
        <v>71.64524416254424</v>
      </c>
      <c r="N19" s="8">
        <f t="shared" si="6"/>
        <v>58.842603384234415</v>
      </c>
    </row>
    <row r="20" spans="1:14" s="11" customFormat="1" ht="23.25" customHeight="1">
      <c r="A20" s="7" t="s">
        <v>22</v>
      </c>
      <c r="B20" s="8">
        <v>5955</v>
      </c>
      <c r="C20" s="8">
        <v>6295.7</v>
      </c>
      <c r="D20" s="67">
        <v>4000</v>
      </c>
      <c r="E20" s="67">
        <v>4340.7</v>
      </c>
      <c r="F20" s="67">
        <v>3161.76361</v>
      </c>
      <c r="G20" s="67">
        <v>4118.54416</v>
      </c>
      <c r="H20" s="8">
        <f t="shared" si="1"/>
        <v>956.7805500000004</v>
      </c>
      <c r="I20" s="8">
        <f t="shared" si="2"/>
        <v>130.26097672115344</v>
      </c>
      <c r="J20" s="8">
        <f t="shared" si="3"/>
        <v>118.54416000000037</v>
      </c>
      <c r="K20" s="8">
        <f t="shared" si="4"/>
        <v>102.96360400000002</v>
      </c>
      <c r="L20" s="8">
        <f t="shared" si="5"/>
        <v>-222.15583999999944</v>
      </c>
      <c r="M20" s="8">
        <f t="shared" si="7"/>
        <v>94.88202732278205</v>
      </c>
      <c r="N20" s="8">
        <f t="shared" si="6"/>
        <v>69.16111099916039</v>
      </c>
    </row>
    <row r="21" spans="1:14" s="11" customFormat="1" ht="23.25" customHeight="1">
      <c r="A21" s="7" t="s">
        <v>23</v>
      </c>
      <c r="B21" s="8">
        <v>7995</v>
      </c>
      <c r="C21" s="8">
        <v>7995</v>
      </c>
      <c r="D21" s="67">
        <v>5327</v>
      </c>
      <c r="E21" s="67">
        <v>5327</v>
      </c>
      <c r="F21" s="67">
        <v>4444.477027999999</v>
      </c>
      <c r="G21" s="67">
        <v>5323.98211</v>
      </c>
      <c r="H21" s="8">
        <f t="shared" si="1"/>
        <v>879.5050820000006</v>
      </c>
      <c r="I21" s="8">
        <f t="shared" si="2"/>
        <v>119.78871926796243</v>
      </c>
      <c r="J21" s="8">
        <f t="shared" si="3"/>
        <v>-3.0178900000000795</v>
      </c>
      <c r="K21" s="8">
        <f t="shared" si="4"/>
        <v>99.9433472874038</v>
      </c>
      <c r="L21" s="8">
        <f t="shared" si="5"/>
        <v>-3.0178900000000795</v>
      </c>
      <c r="M21" s="8">
        <f t="shared" si="7"/>
        <v>99.9433472874038</v>
      </c>
      <c r="N21" s="8">
        <f t="shared" si="6"/>
        <v>66.59139599749844</v>
      </c>
    </row>
    <row r="22" spans="1:14" s="11" customFormat="1" ht="23.25" customHeight="1">
      <c r="A22" s="7" t="s">
        <v>24</v>
      </c>
      <c r="B22" s="8">
        <v>12139.7</v>
      </c>
      <c r="C22" s="8">
        <v>11539.7</v>
      </c>
      <c r="D22" s="67">
        <v>8286.6</v>
      </c>
      <c r="E22" s="67">
        <v>7686.6</v>
      </c>
      <c r="F22" s="67">
        <v>5896.043132</v>
      </c>
      <c r="G22" s="67">
        <v>6778.38934</v>
      </c>
      <c r="H22" s="8">
        <f t="shared" si="1"/>
        <v>882.3462079999999</v>
      </c>
      <c r="I22" s="8">
        <f t="shared" si="2"/>
        <v>114.96505687367147</v>
      </c>
      <c r="J22" s="8">
        <f t="shared" si="3"/>
        <v>-1508.2106600000006</v>
      </c>
      <c r="K22" s="8">
        <f t="shared" si="4"/>
        <v>81.79940313276856</v>
      </c>
      <c r="L22" s="8">
        <f t="shared" si="5"/>
        <v>-908.2106600000006</v>
      </c>
      <c r="M22" s="8">
        <f t="shared" si="7"/>
        <v>88.18449431478156</v>
      </c>
      <c r="N22" s="8">
        <f t="shared" si="6"/>
        <v>55.83654736113742</v>
      </c>
    </row>
    <row r="23" spans="1:14" s="11" customFormat="1" ht="23.25" customHeight="1">
      <c r="A23" s="7" t="s">
        <v>25</v>
      </c>
      <c r="B23" s="8">
        <v>9595</v>
      </c>
      <c r="C23" s="8">
        <v>9595</v>
      </c>
      <c r="D23" s="67">
        <v>6041.3</v>
      </c>
      <c r="E23" s="67">
        <v>6041.3</v>
      </c>
      <c r="F23" s="67">
        <v>4537.496812</v>
      </c>
      <c r="G23" s="67">
        <v>6329.44121</v>
      </c>
      <c r="H23" s="8">
        <f t="shared" si="1"/>
        <v>1791.9443979999996</v>
      </c>
      <c r="I23" s="8">
        <f t="shared" si="2"/>
        <v>139.4919153058349</v>
      </c>
      <c r="J23" s="8">
        <f t="shared" si="3"/>
        <v>288.1412099999998</v>
      </c>
      <c r="K23" s="8">
        <f t="shared" si="4"/>
        <v>104.76952328141293</v>
      </c>
      <c r="L23" s="8">
        <f t="shared" si="5"/>
        <v>288.1412099999998</v>
      </c>
      <c r="M23" s="8">
        <f t="shared" si="7"/>
        <v>104.76952328141293</v>
      </c>
      <c r="N23" s="8">
        <f t="shared" si="6"/>
        <v>65.96603658155288</v>
      </c>
    </row>
    <row r="24" spans="1:14" s="11" customFormat="1" ht="23.25" customHeight="1">
      <c r="A24" s="7" t="s">
        <v>26</v>
      </c>
      <c r="B24" s="8">
        <v>6900</v>
      </c>
      <c r="C24" s="8">
        <v>7641.842</v>
      </c>
      <c r="D24" s="67">
        <v>4594.8</v>
      </c>
      <c r="E24" s="67">
        <v>5336.642</v>
      </c>
      <c r="F24" s="67">
        <v>3353.635338</v>
      </c>
      <c r="G24" s="67">
        <v>5312.3841600000005</v>
      </c>
      <c r="H24" s="8">
        <f t="shared" si="1"/>
        <v>1958.7488220000005</v>
      </c>
      <c r="I24" s="8">
        <f t="shared" si="2"/>
        <v>158.4067325330647</v>
      </c>
      <c r="J24" s="8">
        <f t="shared" si="3"/>
        <v>717.5841600000003</v>
      </c>
      <c r="K24" s="8">
        <f t="shared" si="4"/>
        <v>115.61731000261166</v>
      </c>
      <c r="L24" s="8">
        <f t="shared" si="5"/>
        <v>-24.257839999999305</v>
      </c>
      <c r="M24" s="8">
        <f t="shared" si="7"/>
        <v>99.54544749301154</v>
      </c>
      <c r="N24" s="8">
        <f t="shared" si="6"/>
        <v>76.9910747826087</v>
      </c>
    </row>
    <row r="25" spans="1:14" s="11" customFormat="1" ht="23.25" customHeight="1">
      <c r="A25" s="7" t="s">
        <v>27</v>
      </c>
      <c r="B25" s="8">
        <v>6254.4</v>
      </c>
      <c r="C25" s="8">
        <v>6304.4</v>
      </c>
      <c r="D25" s="67">
        <v>4186.150000000001</v>
      </c>
      <c r="E25" s="67">
        <v>4236.15</v>
      </c>
      <c r="F25" s="67">
        <v>3037.3727200000003</v>
      </c>
      <c r="G25" s="67">
        <v>4489.951170000001</v>
      </c>
      <c r="H25" s="8">
        <f t="shared" si="1"/>
        <v>1452.5784500000009</v>
      </c>
      <c r="I25" s="8">
        <f t="shared" si="2"/>
        <v>147.82351670031463</v>
      </c>
      <c r="J25" s="8">
        <f t="shared" si="3"/>
        <v>303.80117000000064</v>
      </c>
      <c r="K25" s="8">
        <f t="shared" si="4"/>
        <v>107.25729297803473</v>
      </c>
      <c r="L25" s="8">
        <f t="shared" si="5"/>
        <v>253.80117000000155</v>
      </c>
      <c r="M25" s="8">
        <f t="shared" si="7"/>
        <v>105.99131687971392</v>
      </c>
      <c r="N25" s="8">
        <f t="shared" si="6"/>
        <v>71.78867948963932</v>
      </c>
    </row>
    <row r="26" spans="1:14" s="11" customFormat="1" ht="23.25" customHeight="1">
      <c r="A26" s="7" t="s">
        <v>28</v>
      </c>
      <c r="B26" s="8">
        <v>8300</v>
      </c>
      <c r="C26" s="8">
        <v>8085</v>
      </c>
      <c r="D26" s="67">
        <v>5816.400000000001</v>
      </c>
      <c r="E26" s="67">
        <v>5601.4</v>
      </c>
      <c r="F26" s="67">
        <v>4335.70901</v>
      </c>
      <c r="G26" s="67">
        <v>5546.491150000001</v>
      </c>
      <c r="H26" s="8">
        <f t="shared" si="1"/>
        <v>1210.7821400000012</v>
      </c>
      <c r="I26" s="8">
        <f t="shared" si="2"/>
        <v>127.92581645141358</v>
      </c>
      <c r="J26" s="8">
        <f t="shared" si="3"/>
        <v>-269.9088499999998</v>
      </c>
      <c r="K26" s="8">
        <f t="shared" si="4"/>
        <v>95.35952049377622</v>
      </c>
      <c r="L26" s="8">
        <f t="shared" si="5"/>
        <v>-54.90884999999889</v>
      </c>
      <c r="M26" s="8">
        <f t="shared" si="7"/>
        <v>99.01972988895635</v>
      </c>
      <c r="N26" s="8">
        <f t="shared" si="6"/>
        <v>66.82519457831326</v>
      </c>
    </row>
    <row r="27" spans="1:14" s="11" customFormat="1" ht="23.25" customHeight="1">
      <c r="A27" s="7" t="s">
        <v>29</v>
      </c>
      <c r="B27" s="8">
        <v>13610.9</v>
      </c>
      <c r="C27" s="8">
        <v>13756.78</v>
      </c>
      <c r="D27" s="67">
        <v>9069.2</v>
      </c>
      <c r="E27" s="67">
        <v>9215.08</v>
      </c>
      <c r="F27" s="67">
        <v>7651.864577999999</v>
      </c>
      <c r="G27" s="67">
        <v>9185.005430000001</v>
      </c>
      <c r="H27" s="8">
        <f t="shared" si="1"/>
        <v>1533.1408520000023</v>
      </c>
      <c r="I27" s="8">
        <f t="shared" si="2"/>
        <v>120.03617335842509</v>
      </c>
      <c r="J27" s="8">
        <f t="shared" si="3"/>
        <v>115.80543000000034</v>
      </c>
      <c r="K27" s="8">
        <f t="shared" si="4"/>
        <v>101.27690898866493</v>
      </c>
      <c r="L27" s="8">
        <f t="shared" si="5"/>
        <v>-30.074569999998857</v>
      </c>
      <c r="M27" s="8">
        <f t="shared" si="7"/>
        <v>99.6736374507872</v>
      </c>
      <c r="N27" s="8">
        <f t="shared" si="6"/>
        <v>67.48271921768584</v>
      </c>
    </row>
    <row r="28" spans="1:14" s="11" customFormat="1" ht="23.25" customHeight="1">
      <c r="A28" s="7" t="s">
        <v>30</v>
      </c>
      <c r="B28" s="8">
        <v>7373.261</v>
      </c>
      <c r="C28" s="8">
        <v>7370.453</v>
      </c>
      <c r="D28" s="67">
        <v>4915.928</v>
      </c>
      <c r="E28" s="67">
        <v>4913.12</v>
      </c>
      <c r="F28" s="67">
        <v>3590.052854</v>
      </c>
      <c r="G28" s="67">
        <v>4485.68759</v>
      </c>
      <c r="H28" s="8">
        <f t="shared" si="1"/>
        <v>895.6347359999995</v>
      </c>
      <c r="I28" s="8">
        <f t="shared" si="2"/>
        <v>124.9476754917993</v>
      </c>
      <c r="J28" s="8">
        <f t="shared" si="3"/>
        <v>-430.24041000000034</v>
      </c>
      <c r="K28" s="8">
        <f t="shared" si="4"/>
        <v>91.24803272139054</v>
      </c>
      <c r="L28" s="8">
        <f t="shared" si="5"/>
        <v>-427.43241000000035</v>
      </c>
      <c r="M28" s="8">
        <f t="shared" si="7"/>
        <v>91.30018379359754</v>
      </c>
      <c r="N28" s="8">
        <f t="shared" si="6"/>
        <v>60.83722778835578</v>
      </c>
    </row>
    <row r="29" spans="1:14" s="11" customFormat="1" ht="23.25" customHeight="1">
      <c r="A29" s="7" t="s">
        <v>31</v>
      </c>
      <c r="B29" s="8">
        <v>7530</v>
      </c>
      <c r="C29" s="8">
        <v>7530</v>
      </c>
      <c r="D29" s="67">
        <v>5034</v>
      </c>
      <c r="E29" s="67">
        <v>5034</v>
      </c>
      <c r="F29" s="67">
        <v>4190.19376</v>
      </c>
      <c r="G29" s="67">
        <v>4896.73945</v>
      </c>
      <c r="H29" s="8">
        <f t="shared" si="1"/>
        <v>706.5456899999999</v>
      </c>
      <c r="I29" s="8">
        <f t="shared" si="2"/>
        <v>116.86188588090494</v>
      </c>
      <c r="J29" s="8">
        <f t="shared" si="3"/>
        <v>-137.26054999999997</v>
      </c>
      <c r="K29" s="8">
        <f t="shared" si="4"/>
        <v>97.27333035359555</v>
      </c>
      <c r="L29" s="8">
        <f t="shared" si="5"/>
        <v>-137.26054999999997</v>
      </c>
      <c r="M29" s="8">
        <f t="shared" si="7"/>
        <v>97.27333035359555</v>
      </c>
      <c r="N29" s="8">
        <f t="shared" si="6"/>
        <v>65.02974037184595</v>
      </c>
    </row>
    <row r="30" spans="1:14" s="11" customFormat="1" ht="23.25" customHeight="1">
      <c r="A30" s="7" t="s">
        <v>32</v>
      </c>
      <c r="B30" s="8">
        <v>17885</v>
      </c>
      <c r="C30" s="8">
        <v>18630</v>
      </c>
      <c r="D30" s="67">
        <v>11265.599999999999</v>
      </c>
      <c r="E30" s="67">
        <v>11585.6</v>
      </c>
      <c r="F30" s="67">
        <v>9330.943682</v>
      </c>
      <c r="G30" s="67">
        <v>12424.868269999999</v>
      </c>
      <c r="H30" s="8">
        <f t="shared" si="1"/>
        <v>3093.924588</v>
      </c>
      <c r="I30" s="8">
        <f t="shared" si="2"/>
        <v>133.15768151048198</v>
      </c>
      <c r="J30" s="8">
        <f t="shared" si="3"/>
        <v>1159.2682700000005</v>
      </c>
      <c r="K30" s="8">
        <f t="shared" si="4"/>
        <v>110.29033757633859</v>
      </c>
      <c r="L30" s="8">
        <f t="shared" si="5"/>
        <v>839.2682699999987</v>
      </c>
      <c r="M30" s="8">
        <f t="shared" si="7"/>
        <v>107.24406392418173</v>
      </c>
      <c r="N30" s="8">
        <f t="shared" si="6"/>
        <v>69.47088772714565</v>
      </c>
    </row>
    <row r="31" spans="1:14" s="11" customFormat="1" ht="23.25" customHeight="1">
      <c r="A31" s="7" t="s">
        <v>33</v>
      </c>
      <c r="B31" s="8">
        <v>92583</v>
      </c>
      <c r="C31" s="8">
        <v>93705.6</v>
      </c>
      <c r="D31" s="67">
        <v>61924.4</v>
      </c>
      <c r="E31" s="67">
        <v>63047</v>
      </c>
      <c r="F31" s="67">
        <v>57693.465088000004</v>
      </c>
      <c r="G31" s="67">
        <v>74364.01349</v>
      </c>
      <c r="H31" s="8">
        <f t="shared" si="1"/>
        <v>16670.548401999993</v>
      </c>
      <c r="I31" s="8">
        <f t="shared" si="2"/>
        <v>128.89503755160547</v>
      </c>
      <c r="J31" s="8">
        <f t="shared" si="3"/>
        <v>12439.613489999996</v>
      </c>
      <c r="K31" s="8">
        <f t="shared" si="4"/>
        <v>120.08838759842646</v>
      </c>
      <c r="L31" s="8">
        <f t="shared" si="5"/>
        <v>11317.013489999998</v>
      </c>
      <c r="M31" s="8">
        <f t="shared" si="7"/>
        <v>117.95012211524735</v>
      </c>
      <c r="N31" s="8">
        <f t="shared" si="6"/>
        <v>80.32145587202834</v>
      </c>
    </row>
    <row r="32" spans="1:14" s="11" customFormat="1" ht="23.25" customHeight="1">
      <c r="A32" s="7" t="s">
        <v>34</v>
      </c>
      <c r="B32" s="8">
        <v>32044.3</v>
      </c>
      <c r="C32" s="8">
        <v>32044.3</v>
      </c>
      <c r="D32" s="67">
        <v>20716.499999999996</v>
      </c>
      <c r="E32" s="67">
        <v>20716.5</v>
      </c>
      <c r="F32" s="67">
        <v>16756.867004</v>
      </c>
      <c r="G32" s="67">
        <v>22860.810960000003</v>
      </c>
      <c r="H32" s="8">
        <f t="shared" si="1"/>
        <v>6103.943956000003</v>
      </c>
      <c r="I32" s="8">
        <f t="shared" si="2"/>
        <v>136.42652265810156</v>
      </c>
      <c r="J32" s="8">
        <f t="shared" si="3"/>
        <v>2144.310960000006</v>
      </c>
      <c r="K32" s="8">
        <f t="shared" si="4"/>
        <v>110.35073955542687</v>
      </c>
      <c r="L32" s="8">
        <f t="shared" si="5"/>
        <v>2144.3109600000025</v>
      </c>
      <c r="M32" s="8">
        <f t="shared" si="7"/>
        <v>110.35073955542684</v>
      </c>
      <c r="N32" s="8">
        <f t="shared" si="6"/>
        <v>71.34127117771337</v>
      </c>
    </row>
    <row r="33" spans="1:14" s="11" customFormat="1" ht="23.25" customHeight="1">
      <c r="A33" s="7" t="s">
        <v>35</v>
      </c>
      <c r="B33" s="8">
        <v>10745.8</v>
      </c>
      <c r="C33" s="8">
        <v>10745.8</v>
      </c>
      <c r="D33" s="67">
        <v>6900.5</v>
      </c>
      <c r="E33" s="67">
        <v>6900.5</v>
      </c>
      <c r="F33" s="67">
        <v>6071.720861999999</v>
      </c>
      <c r="G33" s="67">
        <v>6709.361309999999</v>
      </c>
      <c r="H33" s="8">
        <f t="shared" si="1"/>
        <v>637.6404480000001</v>
      </c>
      <c r="I33" s="8">
        <f t="shared" si="2"/>
        <v>110.50180768339808</v>
      </c>
      <c r="J33" s="8">
        <f t="shared" si="3"/>
        <v>-191.13869000000068</v>
      </c>
      <c r="K33" s="8">
        <f t="shared" si="4"/>
        <v>97.23007477719004</v>
      </c>
      <c r="L33" s="8">
        <f t="shared" si="5"/>
        <v>-191.13869000000068</v>
      </c>
      <c r="M33" s="8">
        <f t="shared" si="7"/>
        <v>97.23007477719004</v>
      </c>
      <c r="N33" s="8">
        <f t="shared" si="6"/>
        <v>62.43705736194606</v>
      </c>
    </row>
    <row r="34" spans="1:14" s="11" customFormat="1" ht="23.25" customHeight="1">
      <c r="A34" s="7" t="s">
        <v>36</v>
      </c>
      <c r="B34" s="8">
        <v>25558.842000000004</v>
      </c>
      <c r="C34" s="8">
        <v>26308.842</v>
      </c>
      <c r="D34" s="67">
        <v>16881.728000000003</v>
      </c>
      <c r="E34" s="67">
        <v>17631.728</v>
      </c>
      <c r="F34" s="67">
        <v>15213.129546</v>
      </c>
      <c r="G34" s="67">
        <v>18877.097429999998</v>
      </c>
      <c r="H34" s="8">
        <f t="shared" si="1"/>
        <v>3663.967883999998</v>
      </c>
      <c r="I34" s="8">
        <f t="shared" si="2"/>
        <v>124.08424823387747</v>
      </c>
      <c r="J34" s="8">
        <f t="shared" si="3"/>
        <v>1995.3694299999952</v>
      </c>
      <c r="K34" s="8">
        <f t="shared" si="4"/>
        <v>111.81969896683559</v>
      </c>
      <c r="L34" s="8">
        <f t="shared" si="5"/>
        <v>1245.3694299999988</v>
      </c>
      <c r="M34" s="8">
        <f t="shared" si="7"/>
        <v>107.0632295938322</v>
      </c>
      <c r="N34" s="8">
        <f t="shared" si="6"/>
        <v>73.8574049246832</v>
      </c>
    </row>
    <row r="35" spans="1:14" s="11" customFormat="1" ht="23.25" customHeight="1">
      <c r="A35" s="7" t="s">
        <v>37</v>
      </c>
      <c r="B35" s="8">
        <v>7324.121</v>
      </c>
      <c r="C35" s="8">
        <v>6424.121</v>
      </c>
      <c r="D35" s="67">
        <v>4874.720000000001</v>
      </c>
      <c r="E35" s="67">
        <v>4074.72</v>
      </c>
      <c r="F35" s="67">
        <v>2466.326462</v>
      </c>
      <c r="G35" s="67">
        <v>3125.78048</v>
      </c>
      <c r="H35" s="8">
        <f t="shared" si="1"/>
        <v>659.4540179999999</v>
      </c>
      <c r="I35" s="8">
        <f t="shared" si="2"/>
        <v>126.7383101207629</v>
      </c>
      <c r="J35" s="8">
        <f t="shared" si="3"/>
        <v>-1748.9395200000013</v>
      </c>
      <c r="K35" s="8">
        <f t="shared" si="4"/>
        <v>64.12225686808677</v>
      </c>
      <c r="L35" s="8">
        <f t="shared" si="5"/>
        <v>-948.9395199999999</v>
      </c>
      <c r="M35" s="8">
        <f t="shared" si="7"/>
        <v>76.71154042486354</v>
      </c>
      <c r="N35" s="8">
        <f t="shared" si="6"/>
        <v>42.67789240510909</v>
      </c>
    </row>
    <row r="36" spans="1:14" s="11" customFormat="1" ht="23.25" customHeight="1">
      <c r="A36" s="7" t="s">
        <v>38</v>
      </c>
      <c r="B36" s="8">
        <v>8988</v>
      </c>
      <c r="C36" s="8">
        <v>8988</v>
      </c>
      <c r="D36" s="67">
        <v>5992.014999999999</v>
      </c>
      <c r="E36" s="67">
        <v>5992.015</v>
      </c>
      <c r="F36" s="67">
        <v>5019.30353</v>
      </c>
      <c r="G36" s="67">
        <v>5306.47158</v>
      </c>
      <c r="H36" s="8">
        <f t="shared" si="1"/>
        <v>287.1680500000002</v>
      </c>
      <c r="I36" s="8">
        <f t="shared" si="2"/>
        <v>105.72127284758967</v>
      </c>
      <c r="J36" s="8">
        <f t="shared" si="3"/>
        <v>-685.5434199999991</v>
      </c>
      <c r="K36" s="8">
        <f t="shared" si="4"/>
        <v>88.55905033615572</v>
      </c>
      <c r="L36" s="8">
        <f t="shared" si="5"/>
        <v>-685.54342</v>
      </c>
      <c r="M36" s="8">
        <f t="shared" si="7"/>
        <v>88.55905033615569</v>
      </c>
      <c r="N36" s="8">
        <f t="shared" si="6"/>
        <v>59.03951468624834</v>
      </c>
    </row>
    <row r="37" spans="1:14" s="11" customFormat="1" ht="23.25" customHeight="1">
      <c r="A37" s="7" t="s">
        <v>39</v>
      </c>
      <c r="B37" s="8">
        <v>6317</v>
      </c>
      <c r="C37" s="8">
        <v>6317</v>
      </c>
      <c r="D37" s="67">
        <v>4391</v>
      </c>
      <c r="E37" s="67">
        <v>4391</v>
      </c>
      <c r="F37" s="67">
        <v>3168.04686</v>
      </c>
      <c r="G37" s="67">
        <v>4389.83377</v>
      </c>
      <c r="H37" s="8">
        <f t="shared" si="1"/>
        <v>1221.7869100000003</v>
      </c>
      <c r="I37" s="8">
        <f t="shared" si="2"/>
        <v>138.5659355430115</v>
      </c>
      <c r="J37" s="8">
        <f t="shared" si="3"/>
        <v>-1.166229999999814</v>
      </c>
      <c r="K37" s="8">
        <f t="shared" si="4"/>
        <v>99.97344044636758</v>
      </c>
      <c r="L37" s="8">
        <f t="shared" si="5"/>
        <v>-1.166229999999814</v>
      </c>
      <c r="M37" s="8">
        <f t="shared" si="7"/>
        <v>99.97344044636758</v>
      </c>
      <c r="N37" s="8">
        <f t="shared" si="6"/>
        <v>69.49238198511952</v>
      </c>
    </row>
    <row r="38" spans="1:18" s="11" customFormat="1" ht="23.25" customHeight="1">
      <c r="A38" s="7" t="s">
        <v>40</v>
      </c>
      <c r="B38" s="8">
        <v>3950</v>
      </c>
      <c r="C38" s="8">
        <v>4415</v>
      </c>
      <c r="D38" s="67">
        <v>2494</v>
      </c>
      <c r="E38" s="67">
        <v>2959</v>
      </c>
      <c r="F38" s="67">
        <v>2709.3250500000004</v>
      </c>
      <c r="G38" s="67">
        <v>2976.7058899999997</v>
      </c>
      <c r="H38" s="8">
        <f t="shared" si="1"/>
        <v>267.38083999999935</v>
      </c>
      <c r="I38" s="8">
        <f t="shared" si="2"/>
        <v>109.86890960167364</v>
      </c>
      <c r="J38" s="8">
        <f t="shared" si="3"/>
        <v>482.7058899999997</v>
      </c>
      <c r="K38" s="8">
        <f t="shared" si="4"/>
        <v>119.35468684843624</v>
      </c>
      <c r="L38" s="8">
        <f t="shared" si="5"/>
        <v>17.705889999999727</v>
      </c>
      <c r="M38" s="8">
        <f t="shared" si="7"/>
        <v>100.59837411287596</v>
      </c>
      <c r="N38" s="8">
        <f t="shared" si="6"/>
        <v>75.35964278481012</v>
      </c>
      <c r="Q38" s="59">
        <v>28429.894</v>
      </c>
      <c r="R38" s="59">
        <v>28964</v>
      </c>
    </row>
    <row r="39" spans="1:14" s="11" customFormat="1" ht="23.25" customHeight="1">
      <c r="A39" s="7" t="s">
        <v>41</v>
      </c>
      <c r="B39" s="8">
        <v>36570</v>
      </c>
      <c r="C39" s="8">
        <v>38122.647</v>
      </c>
      <c r="D39" s="67">
        <v>24266</v>
      </c>
      <c r="E39" s="67">
        <v>27768.647</v>
      </c>
      <c r="F39" s="67">
        <v>20194.419255999997</v>
      </c>
      <c r="G39" s="67">
        <v>28224.473509999996</v>
      </c>
      <c r="H39" s="8">
        <f t="shared" si="1"/>
        <v>8030.054253999999</v>
      </c>
      <c r="I39" s="8">
        <f t="shared" si="2"/>
        <v>139.76372953440676</v>
      </c>
      <c r="J39" s="8">
        <f t="shared" si="3"/>
        <v>3958.473509999996</v>
      </c>
      <c r="K39" s="8">
        <f t="shared" si="4"/>
        <v>116.31283899282946</v>
      </c>
      <c r="L39" s="8">
        <f t="shared" si="5"/>
        <v>455.8265099999953</v>
      </c>
      <c r="M39" s="8">
        <f t="shared" si="7"/>
        <v>101.64151501511758</v>
      </c>
      <c r="N39" s="8">
        <f t="shared" si="6"/>
        <v>77.17930957068634</v>
      </c>
    </row>
    <row r="40" spans="1:18" s="11" customFormat="1" ht="23.25" customHeight="1">
      <c r="A40" s="7" t="s">
        <v>42</v>
      </c>
      <c r="B40" s="8">
        <v>6938.5</v>
      </c>
      <c r="C40" s="8">
        <v>8026.2</v>
      </c>
      <c r="D40" s="67">
        <v>3667</v>
      </c>
      <c r="E40" s="67">
        <v>4754.7</v>
      </c>
      <c r="F40" s="67">
        <v>3523.553498</v>
      </c>
      <c r="G40" s="67">
        <v>4698.03897</v>
      </c>
      <c r="H40" s="8">
        <f t="shared" si="1"/>
        <v>1174.4854719999994</v>
      </c>
      <c r="I40" s="8">
        <f t="shared" si="2"/>
        <v>133.3324149233621</v>
      </c>
      <c r="J40" s="8">
        <f t="shared" si="3"/>
        <v>1031.0389699999996</v>
      </c>
      <c r="K40" s="8">
        <f t="shared" si="4"/>
        <v>128.11668857376603</v>
      </c>
      <c r="L40" s="8">
        <f t="shared" si="5"/>
        <v>-56.66103000000021</v>
      </c>
      <c r="M40" s="8">
        <f t="shared" si="7"/>
        <v>98.80831535112625</v>
      </c>
      <c r="N40" s="8">
        <f t="shared" si="6"/>
        <v>67.7097206889097</v>
      </c>
      <c r="R40" s="11">
        <f>Q38+R38</f>
        <v>57393.894</v>
      </c>
    </row>
    <row r="41" spans="1:14" s="11" customFormat="1" ht="23.25" customHeight="1">
      <c r="A41" s="7" t="s">
        <v>43</v>
      </c>
      <c r="B41" s="8">
        <v>9391.3</v>
      </c>
      <c r="C41" s="8">
        <v>9391.3</v>
      </c>
      <c r="D41" s="67">
        <v>6278.900000000001</v>
      </c>
      <c r="E41" s="67">
        <v>6278.9</v>
      </c>
      <c r="F41" s="67">
        <v>4958.649084</v>
      </c>
      <c r="G41" s="67">
        <v>6186.902639999999</v>
      </c>
      <c r="H41" s="8">
        <f t="shared" si="1"/>
        <v>1228.2535559999997</v>
      </c>
      <c r="I41" s="8">
        <f t="shared" si="2"/>
        <v>124.76992292040158</v>
      </c>
      <c r="J41" s="8">
        <f t="shared" si="3"/>
        <v>-91.99736000000121</v>
      </c>
      <c r="K41" s="8">
        <f t="shared" si="4"/>
        <v>98.53481724505883</v>
      </c>
      <c r="L41" s="8">
        <f t="shared" si="5"/>
        <v>-91.9973600000003</v>
      </c>
      <c r="M41" s="8">
        <f t="shared" si="7"/>
        <v>98.53481724505885</v>
      </c>
      <c r="N41" s="8">
        <f t="shared" si="6"/>
        <v>65.87908638846592</v>
      </c>
    </row>
    <row r="42" spans="1:14" s="11" customFormat="1" ht="23.25" customHeight="1">
      <c r="A42" s="7" t="s">
        <v>44</v>
      </c>
      <c r="B42" s="8">
        <v>319100</v>
      </c>
      <c r="C42" s="8">
        <v>319100</v>
      </c>
      <c r="D42" s="67">
        <v>209662.103</v>
      </c>
      <c r="E42" s="67">
        <v>209662.103</v>
      </c>
      <c r="F42" s="67">
        <v>176471.054974</v>
      </c>
      <c r="G42" s="67">
        <v>215761.43871000002</v>
      </c>
      <c r="H42" s="8">
        <f t="shared" si="1"/>
        <v>39290.38373600002</v>
      </c>
      <c r="I42" s="8">
        <f t="shared" si="2"/>
        <v>122.26449189743258</v>
      </c>
      <c r="J42" s="8">
        <f t="shared" si="3"/>
        <v>6099.335710000014</v>
      </c>
      <c r="K42" s="8">
        <f t="shared" si="4"/>
        <v>102.90912645763169</v>
      </c>
      <c r="L42" s="8">
        <f t="shared" si="5"/>
        <v>6099.335710000014</v>
      </c>
      <c r="M42" s="8">
        <f t="shared" si="7"/>
        <v>102.90912645763169</v>
      </c>
      <c r="N42" s="8">
        <f t="shared" si="6"/>
        <v>67.61561852397368</v>
      </c>
    </row>
    <row r="43" spans="1:14" s="11" customFormat="1" ht="23.25" customHeight="1">
      <c r="A43" s="7" t="s">
        <v>45</v>
      </c>
      <c r="B43" s="8">
        <v>349922.129</v>
      </c>
      <c r="C43" s="8">
        <v>332660.092</v>
      </c>
      <c r="D43" s="67">
        <v>230959.894</v>
      </c>
      <c r="E43" s="67">
        <v>213697.857</v>
      </c>
      <c r="F43" s="67">
        <v>177507.88754599998</v>
      </c>
      <c r="G43" s="67">
        <v>212275.61311</v>
      </c>
      <c r="H43" s="8">
        <f t="shared" si="1"/>
        <v>34767.72556400002</v>
      </c>
      <c r="I43" s="8">
        <f t="shared" si="2"/>
        <v>119.58658065545971</v>
      </c>
      <c r="J43" s="8">
        <f t="shared" si="3"/>
        <v>-18684.280889999995</v>
      </c>
      <c r="K43" s="8">
        <f t="shared" si="4"/>
        <v>91.9101621643453</v>
      </c>
      <c r="L43" s="8">
        <f t="shared" si="5"/>
        <v>-1422.2438899999834</v>
      </c>
      <c r="M43" s="8">
        <f t="shared" si="7"/>
        <v>99.33446038721858</v>
      </c>
      <c r="N43" s="8">
        <f t="shared" si="6"/>
        <v>60.66367214803954</v>
      </c>
    </row>
    <row r="44" spans="1:14" s="11" customFormat="1" ht="23.25" customHeight="1">
      <c r="A44" s="7" t="s">
        <v>46</v>
      </c>
      <c r="B44" s="8">
        <v>182341.05</v>
      </c>
      <c r="C44" s="8">
        <v>182341.05</v>
      </c>
      <c r="D44" s="67">
        <v>116573.2</v>
      </c>
      <c r="E44" s="67">
        <v>116573.2</v>
      </c>
      <c r="F44" s="67">
        <v>101745.57546399998</v>
      </c>
      <c r="G44" s="67">
        <v>110654.68054</v>
      </c>
      <c r="H44" s="8">
        <f aca="true" t="shared" si="8" ref="H44:H75">G44-F44</f>
        <v>8909.105076000022</v>
      </c>
      <c r="I44" s="8">
        <f aca="true" t="shared" si="9" ref="I44:I76">IF(F44=0,0,G44/F44*100)</f>
        <v>108.75625798504846</v>
      </c>
      <c r="J44" s="8">
        <f aca="true" t="shared" si="10" ref="J44:J76">G44-D44</f>
        <v>-5918.519459999996</v>
      </c>
      <c r="K44" s="8">
        <f aca="true" t="shared" si="11" ref="K44:K76">IF(D44=0,0,G44/D44*100)</f>
        <v>94.92291585029837</v>
      </c>
      <c r="L44" s="8">
        <f aca="true" t="shared" si="12" ref="L44:L76">G44-E44</f>
        <v>-5918.519459999996</v>
      </c>
      <c r="M44" s="8">
        <f t="shared" si="7"/>
        <v>94.92291585029837</v>
      </c>
      <c r="N44" s="8">
        <f aca="true" t="shared" si="13" ref="N44:N76">IF(B44=0,0,G44/B44*100)</f>
        <v>60.68555629135622</v>
      </c>
    </row>
    <row r="45" spans="1:14" s="11" customFormat="1" ht="23.25" customHeight="1">
      <c r="A45" s="7" t="s">
        <v>47</v>
      </c>
      <c r="B45" s="8">
        <v>1524273.1</v>
      </c>
      <c r="C45" s="8">
        <v>1614773.1</v>
      </c>
      <c r="D45" s="67">
        <v>942600</v>
      </c>
      <c r="E45" s="67">
        <v>919600</v>
      </c>
      <c r="F45" s="67">
        <v>776997.6008640002</v>
      </c>
      <c r="G45" s="67">
        <v>961767.71897</v>
      </c>
      <c r="H45" s="8">
        <f t="shared" si="8"/>
        <v>184770.1181059999</v>
      </c>
      <c r="I45" s="8">
        <f t="shared" si="9"/>
        <v>123.78001140551021</v>
      </c>
      <c r="J45" s="8">
        <f t="shared" si="10"/>
        <v>19167.718970000045</v>
      </c>
      <c r="K45" s="8">
        <f t="shared" si="11"/>
        <v>102.03349448016125</v>
      </c>
      <c r="L45" s="8">
        <f t="shared" si="12"/>
        <v>42167.718970000045</v>
      </c>
      <c r="M45" s="8">
        <f aca="true" t="shared" si="14" ref="M45:M76">G45/E45*100</f>
        <v>104.58544138429752</v>
      </c>
      <c r="N45" s="8">
        <f t="shared" si="13"/>
        <v>63.09681112721861</v>
      </c>
    </row>
    <row r="46" spans="1:14" s="11" customFormat="1" ht="23.25" customHeight="1">
      <c r="A46" s="7" t="s">
        <v>48</v>
      </c>
      <c r="B46" s="8">
        <v>5724.4</v>
      </c>
      <c r="C46" s="8">
        <v>6165.9</v>
      </c>
      <c r="D46" s="67">
        <v>3665</v>
      </c>
      <c r="E46" s="67">
        <v>3960.2</v>
      </c>
      <c r="F46" s="67">
        <v>3225.456198</v>
      </c>
      <c r="G46" s="67">
        <v>3643.32233</v>
      </c>
      <c r="H46" s="8">
        <f t="shared" si="8"/>
        <v>417.8661320000001</v>
      </c>
      <c r="I46" s="8">
        <f t="shared" si="9"/>
        <v>112.95525675590031</v>
      </c>
      <c r="J46" s="8">
        <f t="shared" si="10"/>
        <v>-21.677670000000035</v>
      </c>
      <c r="K46" s="8">
        <f t="shared" si="11"/>
        <v>99.40852196452933</v>
      </c>
      <c r="L46" s="8">
        <f t="shared" si="12"/>
        <v>-316.87766999999985</v>
      </c>
      <c r="M46" s="8">
        <f t="shared" si="14"/>
        <v>91.99844275541639</v>
      </c>
      <c r="N46" s="8">
        <f t="shared" si="13"/>
        <v>63.64548826077843</v>
      </c>
    </row>
    <row r="47" spans="1:14" s="11" customFormat="1" ht="23.25" customHeight="1">
      <c r="A47" s="7" t="s">
        <v>49</v>
      </c>
      <c r="B47" s="8">
        <v>7826.6</v>
      </c>
      <c r="C47" s="8">
        <v>7826.6</v>
      </c>
      <c r="D47" s="67">
        <v>4850</v>
      </c>
      <c r="E47" s="67">
        <v>4850</v>
      </c>
      <c r="F47" s="67">
        <v>4231.899431999999</v>
      </c>
      <c r="G47" s="67">
        <v>5459.68442</v>
      </c>
      <c r="H47" s="8">
        <f t="shared" si="8"/>
        <v>1227.7849880000003</v>
      </c>
      <c r="I47" s="8">
        <f t="shared" si="9"/>
        <v>129.0126220560905</v>
      </c>
      <c r="J47" s="8">
        <f t="shared" si="10"/>
        <v>609.6844199999996</v>
      </c>
      <c r="K47" s="8">
        <f t="shared" si="11"/>
        <v>112.57081278350513</v>
      </c>
      <c r="L47" s="8">
        <f t="shared" si="12"/>
        <v>609.6844199999996</v>
      </c>
      <c r="M47" s="8">
        <f t="shared" si="14"/>
        <v>112.57081278350513</v>
      </c>
      <c r="N47" s="8">
        <f t="shared" si="13"/>
        <v>69.75806122709733</v>
      </c>
    </row>
    <row r="48" spans="1:14" s="11" customFormat="1" ht="23.25" customHeight="1">
      <c r="A48" s="7" t="s">
        <v>50</v>
      </c>
      <c r="B48" s="8">
        <v>6592.6</v>
      </c>
      <c r="C48" s="8">
        <v>6592.6</v>
      </c>
      <c r="D48" s="67">
        <v>4709</v>
      </c>
      <c r="E48" s="67">
        <v>4709</v>
      </c>
      <c r="F48" s="67">
        <v>3620.0897339999997</v>
      </c>
      <c r="G48" s="67">
        <v>4279.3700499999995</v>
      </c>
      <c r="H48" s="8">
        <f t="shared" si="8"/>
        <v>659.2803159999999</v>
      </c>
      <c r="I48" s="8">
        <f t="shared" si="9"/>
        <v>118.21171198625319</v>
      </c>
      <c r="J48" s="8">
        <f t="shared" si="10"/>
        <v>-429.62995000000046</v>
      </c>
      <c r="K48" s="8">
        <f t="shared" si="11"/>
        <v>90.87640794223826</v>
      </c>
      <c r="L48" s="8">
        <f t="shared" si="12"/>
        <v>-429.62995000000046</v>
      </c>
      <c r="M48" s="8">
        <f t="shared" si="14"/>
        <v>90.87640794223826</v>
      </c>
      <c r="N48" s="8">
        <f t="shared" si="13"/>
        <v>64.91171995874161</v>
      </c>
    </row>
    <row r="49" spans="1:14" s="11" customFormat="1" ht="23.25" customHeight="1">
      <c r="A49" s="7" t="s">
        <v>51</v>
      </c>
      <c r="B49" s="8">
        <v>22825.34</v>
      </c>
      <c r="C49" s="8">
        <v>29426.94</v>
      </c>
      <c r="D49" s="67">
        <v>17310.194</v>
      </c>
      <c r="E49" s="67">
        <v>22363.494</v>
      </c>
      <c r="F49" s="67">
        <v>17178.489623999998</v>
      </c>
      <c r="G49" s="67">
        <v>21274.764489999998</v>
      </c>
      <c r="H49" s="8">
        <f t="shared" si="8"/>
        <v>4096.274866</v>
      </c>
      <c r="I49" s="8">
        <f t="shared" si="9"/>
        <v>123.8453726471803</v>
      </c>
      <c r="J49" s="8">
        <f t="shared" si="10"/>
        <v>3964.5704899999982</v>
      </c>
      <c r="K49" s="8">
        <f t="shared" si="11"/>
        <v>122.9030968110467</v>
      </c>
      <c r="L49" s="8">
        <f t="shared" si="12"/>
        <v>-1088.729510000001</v>
      </c>
      <c r="M49" s="8">
        <f t="shared" si="14"/>
        <v>95.13166632190837</v>
      </c>
      <c r="N49" s="8">
        <f t="shared" si="13"/>
        <v>93.20678022758915</v>
      </c>
    </row>
    <row r="50" spans="1:14" s="11" customFormat="1" ht="23.25" customHeight="1">
      <c r="A50" s="7" t="s">
        <v>52</v>
      </c>
      <c r="B50" s="8">
        <v>7344.2</v>
      </c>
      <c r="C50" s="8">
        <v>7344.2</v>
      </c>
      <c r="D50" s="67">
        <v>4376.6</v>
      </c>
      <c r="E50" s="67">
        <v>4376.6</v>
      </c>
      <c r="F50" s="67">
        <v>4028.55318</v>
      </c>
      <c r="G50" s="67">
        <v>2942.23508</v>
      </c>
      <c r="H50" s="8">
        <f t="shared" si="8"/>
        <v>-1086.3181</v>
      </c>
      <c r="I50" s="8">
        <f t="shared" si="9"/>
        <v>73.03453494437922</v>
      </c>
      <c r="J50" s="8">
        <f t="shared" si="10"/>
        <v>-1434.3649200000004</v>
      </c>
      <c r="K50" s="8">
        <f t="shared" si="11"/>
        <v>67.22650185075172</v>
      </c>
      <c r="L50" s="8">
        <f t="shared" si="12"/>
        <v>-1434.3649200000004</v>
      </c>
      <c r="M50" s="8">
        <f t="shared" si="14"/>
        <v>67.22650185075172</v>
      </c>
      <c r="N50" s="8">
        <f t="shared" si="13"/>
        <v>40.06202282072928</v>
      </c>
    </row>
    <row r="51" spans="1:14" s="11" customFormat="1" ht="23.25" customHeight="1">
      <c r="A51" s="7" t="s">
        <v>53</v>
      </c>
      <c r="B51" s="8">
        <v>71535.1</v>
      </c>
      <c r="C51" s="8">
        <v>76257.449</v>
      </c>
      <c r="D51" s="67">
        <v>45720.8</v>
      </c>
      <c r="E51" s="67">
        <v>50443.149</v>
      </c>
      <c r="F51" s="67">
        <v>41586.38889000001</v>
      </c>
      <c r="G51" s="67">
        <v>52037.39348</v>
      </c>
      <c r="H51" s="8">
        <f t="shared" si="8"/>
        <v>10451.00458999999</v>
      </c>
      <c r="I51" s="8">
        <f t="shared" si="9"/>
        <v>125.13082974730962</v>
      </c>
      <c r="J51" s="8">
        <f t="shared" si="10"/>
        <v>6316.593479999996</v>
      </c>
      <c r="K51" s="8">
        <f t="shared" si="11"/>
        <v>113.81557951741877</v>
      </c>
      <c r="L51" s="8">
        <f t="shared" si="12"/>
        <v>1594.2444800000012</v>
      </c>
      <c r="M51" s="8">
        <f t="shared" si="14"/>
        <v>103.16047770927229</v>
      </c>
      <c r="N51" s="8">
        <f t="shared" si="13"/>
        <v>72.74386067818455</v>
      </c>
    </row>
    <row r="52" spans="1:14" s="11" customFormat="1" ht="23.25" customHeight="1">
      <c r="A52" s="7" t="s">
        <v>54</v>
      </c>
      <c r="B52" s="8">
        <v>34535</v>
      </c>
      <c r="C52" s="8">
        <v>34535</v>
      </c>
      <c r="D52" s="67">
        <v>22240.699999999997</v>
      </c>
      <c r="E52" s="67">
        <v>22840.7</v>
      </c>
      <c r="F52" s="67">
        <v>18816.109571999998</v>
      </c>
      <c r="G52" s="67">
        <v>23258.23073</v>
      </c>
      <c r="H52" s="8">
        <f t="shared" si="8"/>
        <v>4442.121158000002</v>
      </c>
      <c r="I52" s="8">
        <f t="shared" si="9"/>
        <v>123.60807445876199</v>
      </c>
      <c r="J52" s="8">
        <f t="shared" si="10"/>
        <v>1017.5307300000022</v>
      </c>
      <c r="K52" s="8">
        <f t="shared" si="11"/>
        <v>104.57508410256872</v>
      </c>
      <c r="L52" s="8">
        <f t="shared" si="12"/>
        <v>417.5307299999986</v>
      </c>
      <c r="M52" s="8">
        <f t="shared" si="14"/>
        <v>101.82801196986082</v>
      </c>
      <c r="N52" s="8">
        <f t="shared" si="13"/>
        <v>67.34683865643551</v>
      </c>
    </row>
    <row r="53" spans="1:14" s="11" customFormat="1" ht="23.25" customHeight="1">
      <c r="A53" s="7" t="s">
        <v>85</v>
      </c>
      <c r="B53" s="8">
        <v>82589.1</v>
      </c>
      <c r="C53" s="8">
        <v>82460.99</v>
      </c>
      <c r="D53" s="67">
        <v>55959.56800000001</v>
      </c>
      <c r="E53" s="67">
        <v>52500.184</v>
      </c>
      <c r="F53" s="67">
        <v>52238.962234000006</v>
      </c>
      <c r="G53" s="67">
        <v>52256.32880999999</v>
      </c>
      <c r="H53" s="8">
        <f t="shared" si="8"/>
        <v>17.3665759999858</v>
      </c>
      <c r="I53" s="8">
        <f t="shared" si="9"/>
        <v>100.03324448889737</v>
      </c>
      <c r="J53" s="8">
        <f t="shared" si="10"/>
        <v>-3703.239190000015</v>
      </c>
      <c r="K53" s="8">
        <f t="shared" si="11"/>
        <v>93.38229489191193</v>
      </c>
      <c r="L53" s="8">
        <f t="shared" si="12"/>
        <v>-243.85519000000932</v>
      </c>
      <c r="M53" s="8">
        <f t="shared" si="14"/>
        <v>99.5355155517169</v>
      </c>
      <c r="N53" s="8">
        <f t="shared" si="13"/>
        <v>63.272670134436616</v>
      </c>
    </row>
    <row r="54" spans="1:14" s="11" customFormat="1" ht="23.25" customHeight="1">
      <c r="A54" s="7" t="s">
        <v>55</v>
      </c>
      <c r="B54" s="8">
        <v>35040.793000000005</v>
      </c>
      <c r="C54" s="8">
        <v>35747.613</v>
      </c>
      <c r="D54" s="67">
        <v>22367.937</v>
      </c>
      <c r="E54" s="67">
        <v>23074.757</v>
      </c>
      <c r="F54" s="67">
        <v>18639.243551999996</v>
      </c>
      <c r="G54" s="67">
        <v>22722.097080000003</v>
      </c>
      <c r="H54" s="8">
        <f t="shared" si="8"/>
        <v>4082.853528000007</v>
      </c>
      <c r="I54" s="8">
        <f t="shared" si="9"/>
        <v>121.9046095760786</v>
      </c>
      <c r="J54" s="8">
        <f t="shared" si="10"/>
        <v>354.16008000000147</v>
      </c>
      <c r="K54" s="8">
        <f t="shared" si="11"/>
        <v>101.5833381504964</v>
      </c>
      <c r="L54" s="8">
        <f t="shared" si="12"/>
        <v>-352.65991999999824</v>
      </c>
      <c r="M54" s="8">
        <f t="shared" si="14"/>
        <v>98.47166355858049</v>
      </c>
      <c r="N54" s="8">
        <f t="shared" si="13"/>
        <v>64.84469994728715</v>
      </c>
    </row>
    <row r="55" spans="1:14" s="11" customFormat="1" ht="23.25" customHeight="1">
      <c r="A55" s="7" t="s">
        <v>56</v>
      </c>
      <c r="B55" s="8">
        <v>17500</v>
      </c>
      <c r="C55" s="8">
        <v>17630</v>
      </c>
      <c r="D55" s="67">
        <v>11850</v>
      </c>
      <c r="E55" s="67">
        <v>11180</v>
      </c>
      <c r="F55" s="67">
        <v>6930.63645</v>
      </c>
      <c r="G55" s="67">
        <v>9833.83296</v>
      </c>
      <c r="H55" s="8">
        <f t="shared" si="8"/>
        <v>2903.1965099999998</v>
      </c>
      <c r="I55" s="8">
        <f t="shared" si="9"/>
        <v>141.8893204245333</v>
      </c>
      <c r="J55" s="8">
        <f t="shared" si="10"/>
        <v>-2016.1670400000003</v>
      </c>
      <c r="K55" s="8">
        <f t="shared" si="11"/>
        <v>82.98593215189874</v>
      </c>
      <c r="L55" s="8">
        <f t="shared" si="12"/>
        <v>-1346.1670400000003</v>
      </c>
      <c r="M55" s="8">
        <f t="shared" si="14"/>
        <v>87.95914991055456</v>
      </c>
      <c r="N55" s="8">
        <f t="shared" si="13"/>
        <v>56.193331199999996</v>
      </c>
    </row>
    <row r="56" spans="1:14" s="11" customFormat="1" ht="23.25" customHeight="1">
      <c r="A56" s="7" t="s">
        <v>57</v>
      </c>
      <c r="B56" s="8">
        <v>50940</v>
      </c>
      <c r="C56" s="8">
        <v>52595.752</v>
      </c>
      <c r="D56" s="67">
        <v>28392</v>
      </c>
      <c r="E56" s="67">
        <v>28197.752</v>
      </c>
      <c r="F56" s="67">
        <v>24190.706958000002</v>
      </c>
      <c r="G56" s="67">
        <v>27860.58682</v>
      </c>
      <c r="H56" s="8">
        <f t="shared" si="8"/>
        <v>3669.879861999998</v>
      </c>
      <c r="I56" s="8">
        <f t="shared" si="9"/>
        <v>115.17061848738715</v>
      </c>
      <c r="J56" s="8">
        <f t="shared" si="10"/>
        <v>-531.4131799999996</v>
      </c>
      <c r="K56" s="8">
        <f t="shared" si="11"/>
        <v>98.12829959143421</v>
      </c>
      <c r="L56" s="8">
        <f t="shared" si="12"/>
        <v>-337.16517999999996</v>
      </c>
      <c r="M56" s="8">
        <f t="shared" si="14"/>
        <v>98.8042834762147</v>
      </c>
      <c r="N56" s="8">
        <f t="shared" si="13"/>
        <v>54.69294625049077</v>
      </c>
    </row>
    <row r="57" spans="1:14" s="11" customFormat="1" ht="23.25" customHeight="1">
      <c r="A57" s="7" t="s">
        <v>58</v>
      </c>
      <c r="B57" s="8">
        <v>83324.814</v>
      </c>
      <c r="C57" s="8">
        <v>83324.814</v>
      </c>
      <c r="D57" s="67">
        <v>49680</v>
      </c>
      <c r="E57" s="67">
        <v>49680</v>
      </c>
      <c r="F57" s="67">
        <v>41449.74691799999</v>
      </c>
      <c r="G57" s="67">
        <v>48189.80955</v>
      </c>
      <c r="H57" s="8">
        <f t="shared" si="8"/>
        <v>6740.062632000008</v>
      </c>
      <c r="I57" s="8">
        <f t="shared" si="9"/>
        <v>116.26080527182438</v>
      </c>
      <c r="J57" s="8">
        <f t="shared" si="10"/>
        <v>-1490.1904500000019</v>
      </c>
      <c r="K57" s="8">
        <f t="shared" si="11"/>
        <v>97.0004217995169</v>
      </c>
      <c r="L57" s="8">
        <f t="shared" si="12"/>
        <v>-1490.1904500000019</v>
      </c>
      <c r="M57" s="8">
        <f t="shared" si="14"/>
        <v>97.0004217995169</v>
      </c>
      <c r="N57" s="8">
        <f t="shared" si="13"/>
        <v>57.83368391317381</v>
      </c>
    </row>
    <row r="58" spans="1:14" s="11" customFormat="1" ht="23.25" customHeight="1">
      <c r="A58" s="7" t="s">
        <v>59</v>
      </c>
      <c r="B58" s="8">
        <v>19304.1</v>
      </c>
      <c r="C58" s="8">
        <v>20816.2</v>
      </c>
      <c r="D58" s="67">
        <v>11945</v>
      </c>
      <c r="E58" s="67">
        <v>12095</v>
      </c>
      <c r="F58" s="67">
        <v>11254.006397999998</v>
      </c>
      <c r="G58" s="67">
        <v>13147.502499999999</v>
      </c>
      <c r="H58" s="8">
        <f t="shared" si="8"/>
        <v>1893.496102000001</v>
      </c>
      <c r="I58" s="8">
        <f t="shared" si="9"/>
        <v>116.82508464129275</v>
      </c>
      <c r="J58" s="8">
        <f t="shared" si="10"/>
        <v>1202.5024999999987</v>
      </c>
      <c r="K58" s="8">
        <f t="shared" si="11"/>
        <v>110.06699455839262</v>
      </c>
      <c r="L58" s="8">
        <f t="shared" si="12"/>
        <v>1052.5024999999987</v>
      </c>
      <c r="M58" s="8">
        <f t="shared" si="14"/>
        <v>108.70196362133112</v>
      </c>
      <c r="N58" s="8">
        <f t="shared" si="13"/>
        <v>68.1073062199222</v>
      </c>
    </row>
    <row r="59" spans="1:14" s="11" customFormat="1" ht="23.25" customHeight="1">
      <c r="A59" s="7" t="s">
        <v>60</v>
      </c>
      <c r="B59" s="8">
        <v>1760</v>
      </c>
      <c r="C59" s="8">
        <v>2160</v>
      </c>
      <c r="D59" s="67">
        <v>1173.3319999999999</v>
      </c>
      <c r="E59" s="67">
        <v>1306.732</v>
      </c>
      <c r="F59" s="67">
        <v>913.820952</v>
      </c>
      <c r="G59" s="67">
        <v>2045.7529100000004</v>
      </c>
      <c r="H59" s="8">
        <f t="shared" si="8"/>
        <v>1131.9319580000003</v>
      </c>
      <c r="I59" s="8">
        <f t="shared" si="9"/>
        <v>223.8680242034985</v>
      </c>
      <c r="J59" s="8">
        <f t="shared" si="10"/>
        <v>872.4209100000005</v>
      </c>
      <c r="K59" s="8">
        <f t="shared" si="11"/>
        <v>174.35413932288563</v>
      </c>
      <c r="L59" s="8">
        <f t="shared" si="12"/>
        <v>739.0209100000004</v>
      </c>
      <c r="M59" s="8">
        <f t="shared" si="14"/>
        <v>156.5548949593337</v>
      </c>
      <c r="N59" s="8">
        <f t="shared" si="13"/>
        <v>116.23596079545457</v>
      </c>
    </row>
    <row r="60" spans="1:14" s="11" customFormat="1" ht="23.25" customHeight="1">
      <c r="A60" s="7" t="s">
        <v>61</v>
      </c>
      <c r="B60" s="8">
        <v>63316.2</v>
      </c>
      <c r="C60" s="8">
        <v>65066.2</v>
      </c>
      <c r="D60" s="67">
        <v>41214.509999999995</v>
      </c>
      <c r="E60" s="67">
        <v>42464.51</v>
      </c>
      <c r="F60" s="67">
        <v>34955.198783999986</v>
      </c>
      <c r="G60" s="67">
        <v>43086.30040999999</v>
      </c>
      <c r="H60" s="8">
        <f t="shared" si="8"/>
        <v>8131.101626000003</v>
      </c>
      <c r="I60" s="8">
        <f t="shared" si="9"/>
        <v>123.26149445249857</v>
      </c>
      <c r="J60" s="8">
        <f t="shared" si="10"/>
        <v>1871.7904099999942</v>
      </c>
      <c r="K60" s="8">
        <f t="shared" si="11"/>
        <v>104.54158113247007</v>
      </c>
      <c r="L60" s="8">
        <f t="shared" si="12"/>
        <v>621.7904099999869</v>
      </c>
      <c r="M60" s="8">
        <f t="shared" si="14"/>
        <v>101.4642590012224</v>
      </c>
      <c r="N60" s="8">
        <f t="shared" si="13"/>
        <v>68.0494098034942</v>
      </c>
    </row>
    <row r="61" spans="1:14" s="11" customFormat="1" ht="23.25" customHeight="1">
      <c r="A61" s="7" t="s">
        <v>62</v>
      </c>
      <c r="B61" s="8">
        <v>10749</v>
      </c>
      <c r="C61" s="8">
        <v>12329.15</v>
      </c>
      <c r="D61" s="67">
        <v>6966.66</v>
      </c>
      <c r="E61" s="67">
        <v>8546.81</v>
      </c>
      <c r="F61" s="67">
        <v>5913.093473999999</v>
      </c>
      <c r="G61" s="67">
        <v>8540.14642</v>
      </c>
      <c r="H61" s="8">
        <f t="shared" si="8"/>
        <v>2627.052946</v>
      </c>
      <c r="I61" s="8">
        <f t="shared" si="9"/>
        <v>144.42772564903984</v>
      </c>
      <c r="J61" s="8">
        <f t="shared" si="10"/>
        <v>1573.4864199999993</v>
      </c>
      <c r="K61" s="8">
        <f t="shared" si="11"/>
        <v>122.58595108703452</v>
      </c>
      <c r="L61" s="8">
        <f t="shared" si="12"/>
        <v>-6.6635800000003655</v>
      </c>
      <c r="M61" s="8">
        <f t="shared" si="14"/>
        <v>99.92203430285686</v>
      </c>
      <c r="N61" s="8">
        <f t="shared" si="13"/>
        <v>79.45061326635035</v>
      </c>
    </row>
    <row r="62" spans="1:14" s="11" customFormat="1" ht="23.25" customHeight="1">
      <c r="A62" s="7" t="s">
        <v>63</v>
      </c>
      <c r="B62" s="8">
        <v>14132.164</v>
      </c>
      <c r="C62" s="8">
        <v>14742.164</v>
      </c>
      <c r="D62" s="67">
        <v>9588.415</v>
      </c>
      <c r="E62" s="67">
        <v>10198.415</v>
      </c>
      <c r="F62" s="67">
        <v>7821.097398</v>
      </c>
      <c r="G62" s="67">
        <v>10492.158730000001</v>
      </c>
      <c r="H62" s="8">
        <f t="shared" si="8"/>
        <v>2671.061332000001</v>
      </c>
      <c r="I62" s="8">
        <f t="shared" si="9"/>
        <v>134.15200190043717</v>
      </c>
      <c r="J62" s="8">
        <f t="shared" si="10"/>
        <v>903.7437300000001</v>
      </c>
      <c r="K62" s="8">
        <f t="shared" si="11"/>
        <v>109.42537145086023</v>
      </c>
      <c r="L62" s="8">
        <f t="shared" si="12"/>
        <v>293.74373000000014</v>
      </c>
      <c r="M62" s="8">
        <f t="shared" si="14"/>
        <v>102.8802880643708</v>
      </c>
      <c r="N62" s="8">
        <f t="shared" si="13"/>
        <v>74.24311471335884</v>
      </c>
    </row>
    <row r="63" spans="1:14" s="11" customFormat="1" ht="23.25" customHeight="1">
      <c r="A63" s="7" t="s">
        <v>64</v>
      </c>
      <c r="B63" s="8">
        <v>137632.514</v>
      </c>
      <c r="C63" s="8">
        <v>147446.514</v>
      </c>
      <c r="D63" s="67">
        <v>85063.1</v>
      </c>
      <c r="E63" s="67">
        <v>89577.1</v>
      </c>
      <c r="F63" s="67">
        <v>89063.42944800001</v>
      </c>
      <c r="G63" s="67">
        <v>88810.84385</v>
      </c>
      <c r="H63" s="8">
        <f t="shared" si="8"/>
        <v>-252.58559800000512</v>
      </c>
      <c r="I63" s="8">
        <f t="shared" si="9"/>
        <v>99.71639807767846</v>
      </c>
      <c r="J63" s="8">
        <f t="shared" si="10"/>
        <v>3747.743849999999</v>
      </c>
      <c r="K63" s="8">
        <f t="shared" si="11"/>
        <v>104.40583972368746</v>
      </c>
      <c r="L63" s="8">
        <f t="shared" si="12"/>
        <v>-766.2561500000011</v>
      </c>
      <c r="M63" s="8">
        <f t="shared" si="14"/>
        <v>99.14458477668958</v>
      </c>
      <c r="N63" s="8">
        <f t="shared" si="13"/>
        <v>64.52751698628421</v>
      </c>
    </row>
    <row r="64" spans="1:14" s="11" customFormat="1" ht="23.25" customHeight="1">
      <c r="A64" s="7" t="s">
        <v>65</v>
      </c>
      <c r="B64" s="8">
        <v>15387.555</v>
      </c>
      <c r="C64" s="8">
        <v>15387.555</v>
      </c>
      <c r="D64" s="67">
        <v>9750</v>
      </c>
      <c r="E64" s="67">
        <v>9750</v>
      </c>
      <c r="F64" s="67">
        <v>7939.486235999999</v>
      </c>
      <c r="G64" s="67">
        <v>5625.01078</v>
      </c>
      <c r="H64" s="8">
        <f t="shared" si="8"/>
        <v>-2314.475455999999</v>
      </c>
      <c r="I64" s="8">
        <f t="shared" si="9"/>
        <v>70.84854879519185</v>
      </c>
      <c r="J64" s="8">
        <f t="shared" si="10"/>
        <v>-4124.98922</v>
      </c>
      <c r="K64" s="8">
        <f t="shared" si="11"/>
        <v>57.69241825641025</v>
      </c>
      <c r="L64" s="8">
        <f t="shared" si="12"/>
        <v>-4124.98922</v>
      </c>
      <c r="M64" s="8">
        <f t="shared" si="14"/>
        <v>57.69241825641025</v>
      </c>
      <c r="N64" s="8">
        <f t="shared" si="13"/>
        <v>36.555585211555695</v>
      </c>
    </row>
    <row r="65" spans="1:14" s="11" customFormat="1" ht="23.25" customHeight="1">
      <c r="A65" s="7" t="s">
        <v>66</v>
      </c>
      <c r="B65" s="8">
        <v>13726.3</v>
      </c>
      <c r="C65" s="8">
        <v>14472.96</v>
      </c>
      <c r="D65" s="67">
        <v>8634.633</v>
      </c>
      <c r="E65" s="67">
        <v>9381.293</v>
      </c>
      <c r="F65" s="67">
        <v>7571.450916</v>
      </c>
      <c r="G65" s="67">
        <v>10043.953220000003</v>
      </c>
      <c r="H65" s="8">
        <f t="shared" si="8"/>
        <v>2472.5023040000033</v>
      </c>
      <c r="I65" s="8">
        <f t="shared" si="9"/>
        <v>132.65559443534275</v>
      </c>
      <c r="J65" s="8">
        <f t="shared" si="10"/>
        <v>1409.3202200000032</v>
      </c>
      <c r="K65" s="8">
        <f t="shared" si="11"/>
        <v>116.32171535258074</v>
      </c>
      <c r="L65" s="8">
        <f t="shared" si="12"/>
        <v>662.6602200000034</v>
      </c>
      <c r="M65" s="8">
        <f t="shared" si="14"/>
        <v>107.06363419200319</v>
      </c>
      <c r="N65" s="8">
        <f t="shared" si="13"/>
        <v>73.1730562496813</v>
      </c>
    </row>
    <row r="66" spans="1:14" s="11" customFormat="1" ht="23.25" customHeight="1">
      <c r="A66" s="7" t="s">
        <v>67</v>
      </c>
      <c r="B66" s="8">
        <v>23996.3</v>
      </c>
      <c r="C66" s="8">
        <v>27068.3</v>
      </c>
      <c r="D66" s="67">
        <v>17216.2</v>
      </c>
      <c r="E66" s="67">
        <v>18288.2</v>
      </c>
      <c r="F66" s="67">
        <v>12830.050313999998</v>
      </c>
      <c r="G66" s="67">
        <v>18226.641229999997</v>
      </c>
      <c r="H66" s="8">
        <f t="shared" si="8"/>
        <v>5396.590915999999</v>
      </c>
      <c r="I66" s="8">
        <f t="shared" si="9"/>
        <v>142.0621181049563</v>
      </c>
      <c r="J66" s="8">
        <f t="shared" si="10"/>
        <v>1010.4412299999967</v>
      </c>
      <c r="K66" s="8">
        <f t="shared" si="11"/>
        <v>105.86913041205375</v>
      </c>
      <c r="L66" s="8">
        <f t="shared" si="12"/>
        <v>-61.55877000000328</v>
      </c>
      <c r="M66" s="8">
        <f t="shared" si="14"/>
        <v>99.66339623363697</v>
      </c>
      <c r="N66" s="8">
        <f t="shared" si="13"/>
        <v>75.9560483491205</v>
      </c>
    </row>
    <row r="67" spans="1:14" s="11" customFormat="1" ht="23.25" customHeight="1">
      <c r="A67" s="7" t="s">
        <v>68</v>
      </c>
      <c r="B67" s="8">
        <v>45729</v>
      </c>
      <c r="C67" s="8">
        <v>45729</v>
      </c>
      <c r="D67" s="67">
        <v>26880</v>
      </c>
      <c r="E67" s="67">
        <v>26880</v>
      </c>
      <c r="F67" s="67">
        <v>11021.44206</v>
      </c>
      <c r="G67" s="67">
        <v>18874.592500000002</v>
      </c>
      <c r="H67" s="8">
        <f t="shared" si="8"/>
        <v>7853.150440000003</v>
      </c>
      <c r="I67" s="8">
        <f t="shared" si="9"/>
        <v>171.25338406034322</v>
      </c>
      <c r="J67" s="8">
        <f t="shared" si="10"/>
        <v>-8005.4074999999975</v>
      </c>
      <c r="K67" s="8">
        <f t="shared" si="11"/>
        <v>70.21797805059524</v>
      </c>
      <c r="L67" s="8">
        <f t="shared" si="12"/>
        <v>-8005.4074999999975</v>
      </c>
      <c r="M67" s="8">
        <f t="shared" si="14"/>
        <v>70.21797805059524</v>
      </c>
      <c r="N67" s="8">
        <f t="shared" si="13"/>
        <v>41.27488573990247</v>
      </c>
    </row>
    <row r="68" spans="1:14" s="11" customFormat="1" ht="23.25" customHeight="1">
      <c r="A68" s="7" t="s">
        <v>69</v>
      </c>
      <c r="B68" s="8">
        <v>77858.5</v>
      </c>
      <c r="C68" s="8">
        <v>77858.5</v>
      </c>
      <c r="D68" s="67">
        <v>46838.685</v>
      </c>
      <c r="E68" s="67">
        <v>45838.685</v>
      </c>
      <c r="F68" s="67">
        <v>40780.590252</v>
      </c>
      <c r="G68" s="67">
        <v>46009.81937</v>
      </c>
      <c r="H68" s="8">
        <f t="shared" si="8"/>
        <v>5229.229117999996</v>
      </c>
      <c r="I68" s="8">
        <f t="shared" si="9"/>
        <v>112.82283823183148</v>
      </c>
      <c r="J68" s="8">
        <f t="shared" si="10"/>
        <v>-828.8656300000002</v>
      </c>
      <c r="K68" s="8">
        <f t="shared" si="11"/>
        <v>98.23038236449209</v>
      </c>
      <c r="L68" s="8">
        <f t="shared" si="12"/>
        <v>171.13436999999976</v>
      </c>
      <c r="M68" s="8">
        <f t="shared" si="14"/>
        <v>100.37334048740709</v>
      </c>
      <c r="N68" s="8">
        <f t="shared" si="13"/>
        <v>59.094150760674815</v>
      </c>
    </row>
    <row r="69" spans="1:14" s="11" customFormat="1" ht="23.25" customHeight="1">
      <c r="A69" s="7" t="s">
        <v>70</v>
      </c>
      <c r="B69" s="8">
        <v>41602.1</v>
      </c>
      <c r="C69" s="8">
        <v>41602.1</v>
      </c>
      <c r="D69" s="67">
        <v>25857.65</v>
      </c>
      <c r="E69" s="67">
        <v>22857.65</v>
      </c>
      <c r="F69" s="67">
        <v>21399.027666</v>
      </c>
      <c r="G69" s="67">
        <v>22919.623999999996</v>
      </c>
      <c r="H69" s="8">
        <f t="shared" si="8"/>
        <v>1520.5963339999944</v>
      </c>
      <c r="I69" s="8">
        <f t="shared" si="9"/>
        <v>107.10591321126242</v>
      </c>
      <c r="J69" s="8">
        <f t="shared" si="10"/>
        <v>-2938.0260000000053</v>
      </c>
      <c r="K69" s="8">
        <f t="shared" si="11"/>
        <v>88.63769136019705</v>
      </c>
      <c r="L69" s="8">
        <f t="shared" si="12"/>
        <v>61.9739999999947</v>
      </c>
      <c r="M69" s="8">
        <f t="shared" si="14"/>
        <v>100.2711302342979</v>
      </c>
      <c r="N69" s="8">
        <f t="shared" si="13"/>
        <v>55.09246888979161</v>
      </c>
    </row>
    <row r="70" spans="1:14" s="11" customFormat="1" ht="23.25" customHeight="1">
      <c r="A70" s="7" t="s">
        <v>71</v>
      </c>
      <c r="B70" s="8">
        <v>75800</v>
      </c>
      <c r="C70" s="8">
        <v>76345.005</v>
      </c>
      <c r="D70" s="67">
        <v>48820</v>
      </c>
      <c r="E70" s="67">
        <v>49365.005</v>
      </c>
      <c r="F70" s="67">
        <v>40654.20147</v>
      </c>
      <c r="G70" s="67">
        <v>50454.45073</v>
      </c>
      <c r="H70" s="8">
        <f t="shared" si="8"/>
        <v>9800.249259999997</v>
      </c>
      <c r="I70" s="8">
        <f t="shared" si="9"/>
        <v>124.10636270209834</v>
      </c>
      <c r="J70" s="8">
        <f t="shared" si="10"/>
        <v>1634.4507299999968</v>
      </c>
      <c r="K70" s="8">
        <f t="shared" si="11"/>
        <v>103.34791218762803</v>
      </c>
      <c r="L70" s="8">
        <f t="shared" si="12"/>
        <v>1089.4457299999995</v>
      </c>
      <c r="M70" s="8">
        <f t="shared" si="14"/>
        <v>102.20691911203087</v>
      </c>
      <c r="N70" s="8">
        <f t="shared" si="13"/>
        <v>66.56259990765172</v>
      </c>
    </row>
    <row r="71" spans="1:14" s="11" customFormat="1" ht="23.25" customHeight="1">
      <c r="A71" s="7" t="s">
        <v>72</v>
      </c>
      <c r="B71" s="8">
        <v>19998.6</v>
      </c>
      <c r="C71" s="8">
        <v>19998.6</v>
      </c>
      <c r="D71" s="67">
        <v>12480.099999999999</v>
      </c>
      <c r="E71" s="67">
        <v>13363.4</v>
      </c>
      <c r="F71" s="67">
        <v>11816.450502</v>
      </c>
      <c r="G71" s="67">
        <v>14766.25261</v>
      </c>
      <c r="H71" s="8">
        <f t="shared" si="8"/>
        <v>2949.802108</v>
      </c>
      <c r="I71" s="8">
        <f t="shared" si="9"/>
        <v>124.96352104636439</v>
      </c>
      <c r="J71" s="8">
        <f t="shared" si="10"/>
        <v>2286.152610000001</v>
      </c>
      <c r="K71" s="8">
        <f t="shared" si="11"/>
        <v>118.31838374692512</v>
      </c>
      <c r="L71" s="8">
        <f t="shared" si="12"/>
        <v>1402.85261</v>
      </c>
      <c r="M71" s="8">
        <f t="shared" si="14"/>
        <v>110.49772221141325</v>
      </c>
      <c r="N71" s="8">
        <f t="shared" si="13"/>
        <v>73.83643160021201</v>
      </c>
    </row>
    <row r="72" spans="1:14" s="11" customFormat="1" ht="23.25" customHeight="1">
      <c r="A72" s="7" t="s">
        <v>73</v>
      </c>
      <c r="B72" s="8">
        <v>44214.625</v>
      </c>
      <c r="C72" s="8">
        <v>44214.625</v>
      </c>
      <c r="D72" s="67">
        <v>29828.625</v>
      </c>
      <c r="E72" s="67">
        <v>29828.625</v>
      </c>
      <c r="F72" s="67">
        <v>24270.654774</v>
      </c>
      <c r="G72" s="67">
        <v>27730.84939</v>
      </c>
      <c r="H72" s="8">
        <f t="shared" si="8"/>
        <v>3460.1946160000007</v>
      </c>
      <c r="I72" s="8">
        <f t="shared" si="9"/>
        <v>114.2567007285965</v>
      </c>
      <c r="J72" s="8">
        <f t="shared" si="10"/>
        <v>-2097.7756100000006</v>
      </c>
      <c r="K72" s="8">
        <f t="shared" si="11"/>
        <v>92.96723999178641</v>
      </c>
      <c r="L72" s="8">
        <f t="shared" si="12"/>
        <v>-2097.7756100000006</v>
      </c>
      <c r="M72" s="8">
        <f t="shared" si="14"/>
        <v>92.96723999178641</v>
      </c>
      <c r="N72" s="8">
        <f t="shared" si="13"/>
        <v>62.71872573837276</v>
      </c>
    </row>
    <row r="73" spans="1:14" s="11" customFormat="1" ht="23.25" customHeight="1">
      <c r="A73" s="7" t="s">
        <v>74</v>
      </c>
      <c r="B73" s="8">
        <v>6260</v>
      </c>
      <c r="C73" s="8">
        <v>6360</v>
      </c>
      <c r="D73" s="67">
        <v>4172</v>
      </c>
      <c r="E73" s="67">
        <v>4272</v>
      </c>
      <c r="F73" s="67">
        <v>3837.515304</v>
      </c>
      <c r="G73" s="67">
        <v>5914.410260000001</v>
      </c>
      <c r="H73" s="8">
        <f t="shared" si="8"/>
        <v>2076.8949560000005</v>
      </c>
      <c r="I73" s="8">
        <f t="shared" si="9"/>
        <v>154.1208253641404</v>
      </c>
      <c r="J73" s="8">
        <f t="shared" si="10"/>
        <v>1742.4102600000006</v>
      </c>
      <c r="K73" s="8">
        <f t="shared" si="11"/>
        <v>141.76438782358582</v>
      </c>
      <c r="L73" s="8">
        <f t="shared" si="12"/>
        <v>1642.4102600000006</v>
      </c>
      <c r="M73" s="8">
        <f t="shared" si="14"/>
        <v>138.44593305243447</v>
      </c>
      <c r="N73" s="8">
        <f t="shared" si="13"/>
        <v>94.47939712460065</v>
      </c>
    </row>
    <row r="74" spans="1:14" s="11" customFormat="1" ht="23.25" customHeight="1">
      <c r="A74" s="7" t="s">
        <v>75</v>
      </c>
      <c r="B74" s="8">
        <v>52981.7</v>
      </c>
      <c r="C74" s="8">
        <v>58818.955</v>
      </c>
      <c r="D74" s="67">
        <v>34795</v>
      </c>
      <c r="E74" s="67">
        <v>35395</v>
      </c>
      <c r="F74" s="67">
        <v>18699.461227999996</v>
      </c>
      <c r="G74" s="67">
        <v>35712.313799999996</v>
      </c>
      <c r="H74" s="8">
        <f t="shared" si="8"/>
        <v>17012.852572</v>
      </c>
      <c r="I74" s="8">
        <f t="shared" si="9"/>
        <v>190.98044250882202</v>
      </c>
      <c r="J74" s="8">
        <f t="shared" si="10"/>
        <v>917.3137999999963</v>
      </c>
      <c r="K74" s="8">
        <f t="shared" si="11"/>
        <v>102.63633797959474</v>
      </c>
      <c r="L74" s="8">
        <f t="shared" si="12"/>
        <v>317.31379999999626</v>
      </c>
      <c r="M74" s="8">
        <f t="shared" si="14"/>
        <v>100.89649329001271</v>
      </c>
      <c r="N74" s="8">
        <f t="shared" si="13"/>
        <v>67.4049979521231</v>
      </c>
    </row>
    <row r="75" spans="1:14" s="15" customFormat="1" ht="29.25" customHeight="1">
      <c r="A75" s="12" t="s">
        <v>76</v>
      </c>
      <c r="B75" s="13">
        <f aca="true" t="shared" si="15" ref="B75:G75">SUM(B13:B74)</f>
        <v>3901259.0080000004</v>
      </c>
      <c r="C75" s="13">
        <f t="shared" si="15"/>
        <v>4022290.0130000003</v>
      </c>
      <c r="D75" s="77">
        <f t="shared" si="15"/>
        <v>2478207.5470000003</v>
      </c>
      <c r="E75" s="26">
        <f t="shared" si="15"/>
        <v>2463496.523</v>
      </c>
      <c r="F75" s="77">
        <f t="shared" si="15"/>
        <v>2055457.4065980003</v>
      </c>
      <c r="G75" s="13">
        <f t="shared" si="15"/>
        <v>2504397.71391</v>
      </c>
      <c r="H75" s="13">
        <f t="shared" si="8"/>
        <v>448940.3073119996</v>
      </c>
      <c r="I75" s="13">
        <f t="shared" si="9"/>
        <v>121.84138216004405</v>
      </c>
      <c r="J75" s="13">
        <f t="shared" si="10"/>
        <v>26190.16690999968</v>
      </c>
      <c r="K75" s="13">
        <f t="shared" si="11"/>
        <v>101.05681894729537</v>
      </c>
      <c r="L75" s="13">
        <f t="shared" si="12"/>
        <v>40901.19090999989</v>
      </c>
      <c r="M75" s="13">
        <f t="shared" si="14"/>
        <v>101.66029018219159</v>
      </c>
      <c r="N75" s="13">
        <f t="shared" si="13"/>
        <v>64.19460253150153</v>
      </c>
    </row>
    <row r="76" spans="1:14" s="15" customFormat="1" ht="39" customHeight="1">
      <c r="A76" s="25" t="s">
        <v>77</v>
      </c>
      <c r="B76" s="13">
        <f aca="true" t="shared" si="16" ref="B76:G76">B75+B12+B9</f>
        <v>4809003.508</v>
      </c>
      <c r="C76" s="13">
        <f t="shared" si="16"/>
        <v>4954034.513</v>
      </c>
      <c r="D76" s="77">
        <f t="shared" si="16"/>
        <v>3067644.447</v>
      </c>
      <c r="E76" s="26">
        <f t="shared" si="16"/>
        <v>3076933.423</v>
      </c>
      <c r="F76" s="77">
        <f t="shared" si="16"/>
        <v>2569035.4552299995</v>
      </c>
      <c r="G76" s="13">
        <f t="shared" si="16"/>
        <v>3130497.16731</v>
      </c>
      <c r="H76" s="13">
        <f>G76-F76</f>
        <v>561461.7120800004</v>
      </c>
      <c r="I76" s="13">
        <f t="shared" si="9"/>
        <v>121.85496159412617</v>
      </c>
      <c r="J76" s="13">
        <f t="shared" si="10"/>
        <v>62852.72030999977</v>
      </c>
      <c r="K76" s="13">
        <f t="shared" si="11"/>
        <v>102.0488919558936</v>
      </c>
      <c r="L76" s="13">
        <f t="shared" si="12"/>
        <v>53563.74430999998</v>
      </c>
      <c r="M76" s="13">
        <f t="shared" si="14"/>
        <v>101.74081583662526</v>
      </c>
      <c r="N76" s="13">
        <f t="shared" si="13"/>
        <v>65.09658730966348</v>
      </c>
    </row>
    <row r="77" spans="2:13" ht="21.75" customHeight="1">
      <c r="B77" s="60"/>
      <c r="C77" s="80"/>
      <c r="D77" s="81"/>
      <c r="E77" s="80"/>
      <c r="F77" s="81"/>
      <c r="G77" s="80"/>
      <c r="H77" s="35"/>
      <c r="I77" s="35"/>
      <c r="J77" s="35"/>
      <c r="K77" s="35"/>
      <c r="L77" s="35"/>
      <c r="M77" s="35"/>
    </row>
    <row r="78" spans="2:13" ht="21.75" customHeight="1">
      <c r="B78" s="61"/>
      <c r="C78" s="61"/>
      <c r="D78" s="82"/>
      <c r="E78" s="61"/>
      <c r="F78" s="82"/>
      <c r="G78" s="61"/>
      <c r="H78" s="61"/>
      <c r="I78" s="61"/>
      <c r="J78" s="61"/>
      <c r="K78" s="61"/>
      <c r="L78" s="61"/>
      <c r="M78" s="61"/>
    </row>
    <row r="79" ht="21.75" customHeight="1"/>
  </sheetData>
  <sheetProtection objects="1"/>
  <mergeCells count="19">
    <mergeCell ref="M5:N5"/>
    <mergeCell ref="N6:N8"/>
    <mergeCell ref="A2:N2"/>
    <mergeCell ref="A3:N3"/>
    <mergeCell ref="A4:N4"/>
    <mergeCell ref="F6:G6"/>
    <mergeCell ref="H6:I7"/>
    <mergeCell ref="A6:A8"/>
    <mergeCell ref="F7:F8"/>
    <mergeCell ref="B6:C6"/>
    <mergeCell ref="J6:M6"/>
    <mergeCell ref="J7:K7"/>
    <mergeCell ref="L7:M7"/>
    <mergeCell ref="G7:G8"/>
    <mergeCell ref="D6:E6"/>
    <mergeCell ref="B7:B8"/>
    <mergeCell ref="C7:C8"/>
    <mergeCell ref="D7:D8"/>
    <mergeCell ref="E7:E8"/>
  </mergeCells>
  <conditionalFormatting sqref="C77">
    <cfRule type="expression" priority="1" dxfId="11" stopIfTrue="1">
      <formula>IU77=1</formula>
    </cfRule>
  </conditionalFormatting>
  <conditionalFormatting sqref="E77">
    <cfRule type="expression" priority="2" dxfId="11" stopIfTrue="1">
      <formula>IV77=1</formula>
    </cfRule>
  </conditionalFormatting>
  <conditionalFormatting sqref="G77">
    <cfRule type="expression" priority="3" dxfId="11" stopIfTrue="1">
      <formula>A77=1</formula>
    </cfRule>
  </conditionalFormatting>
  <printOptions horizontalCentered="1"/>
  <pageMargins left="0.31496062992125984" right="0.2362204724409449" top="0.31496062992125984" bottom="0.2362204724409449" header="0.2755905511811024" footer="0.15748031496062992"/>
  <pageSetup horizontalDpi="120" verticalDpi="120" orientation="landscape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 transitionEntry="1">
    <tabColor rgb="FF7030A0"/>
  </sheetPr>
  <dimension ref="A1:N73"/>
  <sheetViews>
    <sheetView showGridLines="0" showZeros="0" view="pageBreakPreview" zoomScale="50" zoomScaleNormal="50" zoomScaleSheetLayoutView="50" zoomScalePageLayoutView="0" workbookViewId="0" topLeftCell="A1">
      <pane xSplit="1" ySplit="8" topLeftCell="B50" activePane="bottomRight" state="frozen"/>
      <selection pane="topLeft" activeCell="B71" sqref="B71:G71"/>
      <selection pane="topRight" activeCell="B71" sqref="B71:G71"/>
      <selection pane="bottomLeft" activeCell="B71" sqref="B71:G71"/>
      <selection pane="bottomRight" activeCell="A72" sqref="A72:IV77"/>
    </sheetView>
  </sheetViews>
  <sheetFormatPr defaultColWidth="8.796875" defaultRowHeight="15"/>
  <cols>
    <col min="1" max="1" width="30" style="27" customWidth="1"/>
    <col min="2" max="3" width="16.09765625" style="27" customWidth="1"/>
    <col min="4" max="4" width="14.59765625" style="73" customWidth="1"/>
    <col min="5" max="5" width="16.09765625" style="27" customWidth="1"/>
    <col min="6" max="6" width="16.09765625" style="73" customWidth="1"/>
    <col min="7" max="7" width="16.09765625" style="27" customWidth="1"/>
    <col min="8" max="8" width="14.09765625" style="27" customWidth="1"/>
    <col min="9" max="9" width="9.69921875" style="27" customWidth="1"/>
    <col min="10" max="10" width="12.69921875" style="28" customWidth="1"/>
    <col min="11" max="11" width="8.59765625" style="28" customWidth="1"/>
    <col min="12" max="12" width="12" style="28" customWidth="1"/>
    <col min="13" max="13" width="9.69921875" style="28" customWidth="1"/>
    <col min="14" max="14" width="10" style="28" customWidth="1"/>
    <col min="15" max="16384" width="8.8984375" style="28" customWidth="1"/>
  </cols>
  <sheetData>
    <row r="1" ht="20.25">
      <c r="M1" s="19" t="s">
        <v>177</v>
      </c>
    </row>
    <row r="2" spans="1:14" s="23" customFormat="1" ht="27" customHeight="1">
      <c r="A2" s="187" t="s">
        <v>0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</row>
    <row r="3" spans="1:14" s="23" customFormat="1" ht="24" customHeight="1">
      <c r="A3" s="187" t="s">
        <v>87</v>
      </c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</row>
    <row r="4" spans="1:14" s="23" customFormat="1" ht="24" customHeight="1">
      <c r="A4" s="187" t="str">
        <f>'[1]ЗФ'!A3</f>
        <v>за січень-серпень 2021 року (Оперативні дані)</v>
      </c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</row>
    <row r="5" spans="1:14" s="23" customFormat="1" ht="22.5" customHeight="1">
      <c r="A5" s="43"/>
      <c r="B5" s="43"/>
      <c r="C5" s="43"/>
      <c r="D5" s="65"/>
      <c r="E5" s="43"/>
      <c r="F5" s="65"/>
      <c r="G5" s="43"/>
      <c r="H5" s="43"/>
      <c r="I5" s="43"/>
      <c r="M5" s="183" t="s">
        <v>84</v>
      </c>
      <c r="N5" s="183"/>
    </row>
    <row r="6" spans="1:14" s="2" customFormat="1" ht="51" customHeight="1">
      <c r="A6" s="175" t="s">
        <v>1</v>
      </c>
      <c r="B6" s="175" t="s">
        <v>81</v>
      </c>
      <c r="C6" s="175"/>
      <c r="D6" s="175" t="str">
        <f>'[1]110100'!D5:E5</f>
        <v>План на січень - серпень 2021 року</v>
      </c>
      <c r="E6" s="175"/>
      <c r="F6" s="173" t="str">
        <f>'[1]ЗФ'!F5</f>
        <v>Фактично надійшло за</v>
      </c>
      <c r="G6" s="173"/>
      <c r="H6" s="173" t="str">
        <f>'[1]ЗФ'!H5</f>
        <v>відхилення до відповідного періоду минулого року</v>
      </c>
      <c r="I6" s="173"/>
      <c r="J6" s="180" t="str">
        <f>'[1]110100'!J5:M5</f>
        <v>Відхилення до плану на січень - серпень 2021 року</v>
      </c>
      <c r="K6" s="181"/>
      <c r="L6" s="181"/>
      <c r="M6" s="182"/>
      <c r="N6" s="173" t="s">
        <v>78</v>
      </c>
    </row>
    <row r="7" spans="1:14" s="3" customFormat="1" ht="56.25" customHeight="1">
      <c r="A7" s="175"/>
      <c r="B7" s="175" t="s">
        <v>82</v>
      </c>
      <c r="C7" s="175" t="s">
        <v>83</v>
      </c>
      <c r="D7" s="175" t="s">
        <v>82</v>
      </c>
      <c r="E7" s="175" t="s">
        <v>83</v>
      </c>
      <c r="F7" s="173" t="str">
        <f>'[1]ЗФ'!F6</f>
        <v>січень - серпень 2020 року (в умовах змін)</v>
      </c>
      <c r="G7" s="173" t="str">
        <f>'[1]ЗФ'!G6</f>
        <v>січень - серпень 2021 року</v>
      </c>
      <c r="H7" s="173"/>
      <c r="I7" s="173"/>
      <c r="J7" s="180" t="s">
        <v>79</v>
      </c>
      <c r="K7" s="182"/>
      <c r="L7" s="180" t="s">
        <v>80</v>
      </c>
      <c r="M7" s="182"/>
      <c r="N7" s="173"/>
    </row>
    <row r="8" spans="1:14" s="3" customFormat="1" ht="41.25" customHeight="1">
      <c r="A8" s="175"/>
      <c r="B8" s="175"/>
      <c r="C8" s="175"/>
      <c r="D8" s="175"/>
      <c r="E8" s="175"/>
      <c r="F8" s="173"/>
      <c r="G8" s="173"/>
      <c r="H8" s="1" t="str">
        <f>'[1]ЗФ'!H7</f>
        <v>в сумі</v>
      </c>
      <c r="I8" s="1" t="str">
        <f>'[1]ЗФ'!I7</f>
        <v>в %</v>
      </c>
      <c r="J8" s="1" t="s">
        <v>3</v>
      </c>
      <c r="K8" s="1" t="s">
        <v>2</v>
      </c>
      <c r="L8" s="1" t="s">
        <v>3</v>
      </c>
      <c r="M8" s="1" t="s">
        <v>2</v>
      </c>
      <c r="N8" s="173"/>
    </row>
    <row r="9" spans="1:14" s="30" customFormat="1" ht="23.25" customHeight="1">
      <c r="A9" s="29" t="s">
        <v>15</v>
      </c>
      <c r="B9" s="37">
        <v>1660</v>
      </c>
      <c r="C9" s="37">
        <v>2060</v>
      </c>
      <c r="D9" s="83">
        <v>1073</v>
      </c>
      <c r="E9" s="83">
        <v>1473</v>
      </c>
      <c r="F9" s="83">
        <v>1512.89313</v>
      </c>
      <c r="G9" s="83">
        <v>1569.63203</v>
      </c>
      <c r="H9" s="38">
        <f aca="true" t="shared" si="0" ref="H9:H40">G9-F9</f>
        <v>56.73890000000006</v>
      </c>
      <c r="I9" s="37">
        <f aca="true" t="shared" si="1" ref="I9:I40">IF(F9=0,0,G9/F9*100)</f>
        <v>103.75035743602061</v>
      </c>
      <c r="J9" s="37">
        <f aca="true" t="shared" si="2" ref="J9:J40">G9-D9</f>
        <v>496.63203</v>
      </c>
      <c r="K9" s="37">
        <f aca="true" t="shared" si="3" ref="K9:K40">IF(D9=0,0,G9/D9*100)</f>
        <v>146.2844389561976</v>
      </c>
      <c r="L9" s="37">
        <f aca="true" t="shared" si="4" ref="L9:L40">G9-E9</f>
        <v>96.63202999999999</v>
      </c>
      <c r="M9" s="37">
        <f aca="true" t="shared" si="5" ref="M9:M40">G9/E9*100</f>
        <v>106.56021928038018</v>
      </c>
      <c r="N9" s="37">
        <f aca="true" t="shared" si="6" ref="N9:N40">IF(B9=0,0,G9/B9*100)</f>
        <v>94.55614638554218</v>
      </c>
    </row>
    <row r="10" spans="1:14" s="30" customFormat="1" ht="23.25" customHeight="1">
      <c r="A10" s="29" t="s">
        <v>16</v>
      </c>
      <c r="B10" s="37">
        <v>1370</v>
      </c>
      <c r="C10" s="37">
        <v>1370</v>
      </c>
      <c r="D10" s="83">
        <v>1020</v>
      </c>
      <c r="E10" s="83">
        <v>1020</v>
      </c>
      <c r="F10" s="83">
        <v>914.1493399999999</v>
      </c>
      <c r="G10" s="83">
        <v>943.75524</v>
      </c>
      <c r="H10" s="38">
        <f t="shared" si="0"/>
        <v>29.60590000000002</v>
      </c>
      <c r="I10" s="37">
        <f t="shared" si="1"/>
        <v>103.23862838428566</v>
      </c>
      <c r="J10" s="37">
        <f t="shared" si="2"/>
        <v>-76.24476000000004</v>
      </c>
      <c r="K10" s="37">
        <f t="shared" si="3"/>
        <v>92.52502352941177</v>
      </c>
      <c r="L10" s="37">
        <f t="shared" si="4"/>
        <v>-76.24476000000004</v>
      </c>
      <c r="M10" s="37">
        <f t="shared" si="5"/>
        <v>92.52502352941177</v>
      </c>
      <c r="N10" s="37">
        <f t="shared" si="6"/>
        <v>68.88724379562044</v>
      </c>
    </row>
    <row r="11" spans="1:14" s="30" customFormat="1" ht="23.25" customHeight="1">
      <c r="A11" s="29" t="s">
        <v>17</v>
      </c>
      <c r="B11" s="37">
        <v>1030</v>
      </c>
      <c r="C11" s="37">
        <v>1030</v>
      </c>
      <c r="D11" s="83">
        <v>715</v>
      </c>
      <c r="E11" s="83">
        <v>715</v>
      </c>
      <c r="F11" s="83">
        <v>621.2798100000001</v>
      </c>
      <c r="G11" s="83">
        <v>808.07351</v>
      </c>
      <c r="H11" s="38">
        <f t="shared" si="0"/>
        <v>186.79369999999994</v>
      </c>
      <c r="I11" s="37">
        <f t="shared" si="1"/>
        <v>130.0659536964512</v>
      </c>
      <c r="J11" s="37">
        <f t="shared" si="2"/>
        <v>93.07351000000006</v>
      </c>
      <c r="K11" s="37">
        <f t="shared" si="3"/>
        <v>113.01727412587412</v>
      </c>
      <c r="L11" s="37">
        <f t="shared" si="4"/>
        <v>93.07351000000006</v>
      </c>
      <c r="M11" s="37">
        <f t="shared" si="5"/>
        <v>113.01727412587412</v>
      </c>
      <c r="N11" s="37">
        <f t="shared" si="6"/>
        <v>78.45373883495145</v>
      </c>
    </row>
    <row r="12" spans="1:14" s="30" customFormat="1" ht="23.25" customHeight="1">
      <c r="A12" s="29" t="s">
        <v>18</v>
      </c>
      <c r="B12" s="37">
        <v>2043.1</v>
      </c>
      <c r="C12" s="37">
        <v>2043.1</v>
      </c>
      <c r="D12" s="83">
        <v>1427.2</v>
      </c>
      <c r="E12" s="83">
        <v>1427.2</v>
      </c>
      <c r="F12" s="83">
        <v>1246.59366</v>
      </c>
      <c r="G12" s="83">
        <v>1646.6461999999997</v>
      </c>
      <c r="H12" s="38">
        <f t="shared" si="0"/>
        <v>400.0525399999997</v>
      </c>
      <c r="I12" s="37">
        <f t="shared" si="1"/>
        <v>132.0916552712132</v>
      </c>
      <c r="J12" s="37">
        <f t="shared" si="2"/>
        <v>219.44619999999964</v>
      </c>
      <c r="K12" s="37">
        <f t="shared" si="3"/>
        <v>115.37599495515694</v>
      </c>
      <c r="L12" s="37">
        <f t="shared" si="4"/>
        <v>219.44619999999964</v>
      </c>
      <c r="M12" s="37">
        <f t="shared" si="5"/>
        <v>115.37599495515694</v>
      </c>
      <c r="N12" s="37">
        <f t="shared" si="6"/>
        <v>80.59547746072144</v>
      </c>
    </row>
    <row r="13" spans="1:14" s="30" customFormat="1" ht="23.25" customHeight="1">
      <c r="A13" s="29" t="s">
        <v>19</v>
      </c>
      <c r="B13" s="37">
        <v>4981.1</v>
      </c>
      <c r="C13" s="37">
        <v>5231.1</v>
      </c>
      <c r="D13" s="83">
        <v>3664.1</v>
      </c>
      <c r="E13" s="83">
        <v>3914.1</v>
      </c>
      <c r="F13" s="83">
        <v>3666.9586699999995</v>
      </c>
      <c r="G13" s="83">
        <v>3691.6234299999996</v>
      </c>
      <c r="H13" s="38">
        <f t="shared" si="0"/>
        <v>24.664760000000115</v>
      </c>
      <c r="I13" s="37">
        <f t="shared" si="1"/>
        <v>100.67262170696895</v>
      </c>
      <c r="J13" s="37">
        <f t="shared" si="2"/>
        <v>27.523429999999735</v>
      </c>
      <c r="K13" s="37">
        <f t="shared" si="3"/>
        <v>100.75116481537074</v>
      </c>
      <c r="L13" s="37">
        <f t="shared" si="4"/>
        <v>-222.47657000000027</v>
      </c>
      <c r="M13" s="37">
        <f t="shared" si="5"/>
        <v>94.31602232952658</v>
      </c>
      <c r="N13" s="37">
        <f t="shared" si="6"/>
        <v>74.11261428198588</v>
      </c>
    </row>
    <row r="14" spans="1:14" s="30" customFormat="1" ht="23.25" customHeight="1">
      <c r="A14" s="29" t="s">
        <v>20</v>
      </c>
      <c r="B14" s="37">
        <v>2435</v>
      </c>
      <c r="C14" s="37">
        <v>2435</v>
      </c>
      <c r="D14" s="83">
        <v>1450.1000000000001</v>
      </c>
      <c r="E14" s="83">
        <v>1450.1</v>
      </c>
      <c r="F14" s="83">
        <v>1281.72304</v>
      </c>
      <c r="G14" s="83">
        <v>1598.0729600000002</v>
      </c>
      <c r="H14" s="38">
        <f t="shared" si="0"/>
        <v>316.3499200000001</v>
      </c>
      <c r="I14" s="37">
        <f t="shared" si="1"/>
        <v>124.68161296374917</v>
      </c>
      <c r="J14" s="37">
        <f t="shared" si="2"/>
        <v>147.97296000000006</v>
      </c>
      <c r="K14" s="37">
        <f t="shared" si="3"/>
        <v>110.20432797738087</v>
      </c>
      <c r="L14" s="37">
        <f t="shared" si="4"/>
        <v>147.97296000000028</v>
      </c>
      <c r="M14" s="37">
        <f t="shared" si="5"/>
        <v>110.20432797738088</v>
      </c>
      <c r="N14" s="37">
        <f t="shared" si="6"/>
        <v>65.62927967145792</v>
      </c>
    </row>
    <row r="15" spans="1:14" s="30" customFormat="1" ht="23.25" customHeight="1">
      <c r="A15" s="29" t="s">
        <v>21</v>
      </c>
      <c r="B15" s="37">
        <v>1544</v>
      </c>
      <c r="C15" s="37">
        <v>1544</v>
      </c>
      <c r="D15" s="83">
        <v>1093.6</v>
      </c>
      <c r="E15" s="83">
        <v>1093.6</v>
      </c>
      <c r="F15" s="83">
        <v>326.17171</v>
      </c>
      <c r="G15" s="83">
        <v>343.79041</v>
      </c>
      <c r="H15" s="38">
        <f t="shared" si="0"/>
        <v>17.61869999999999</v>
      </c>
      <c r="I15" s="37">
        <f t="shared" si="1"/>
        <v>105.40166404989569</v>
      </c>
      <c r="J15" s="37">
        <f t="shared" si="2"/>
        <v>-749.8095899999998</v>
      </c>
      <c r="K15" s="37">
        <f t="shared" si="3"/>
        <v>31.43657735918069</v>
      </c>
      <c r="L15" s="37">
        <f t="shared" si="4"/>
        <v>-749.8095899999998</v>
      </c>
      <c r="M15" s="37">
        <f t="shared" si="5"/>
        <v>31.43657735918069</v>
      </c>
      <c r="N15" s="37">
        <f t="shared" si="6"/>
        <v>22.266218264248707</v>
      </c>
    </row>
    <row r="16" spans="1:14" s="30" customFormat="1" ht="23.25" customHeight="1">
      <c r="A16" s="29" t="s">
        <v>22</v>
      </c>
      <c r="B16" s="37">
        <v>233</v>
      </c>
      <c r="C16" s="37">
        <v>233</v>
      </c>
      <c r="D16" s="83">
        <v>176</v>
      </c>
      <c r="E16" s="83">
        <v>176</v>
      </c>
      <c r="F16" s="83">
        <v>127.16616</v>
      </c>
      <c r="G16" s="83">
        <v>240.98387</v>
      </c>
      <c r="H16" s="38">
        <f t="shared" si="0"/>
        <v>113.81770999999999</v>
      </c>
      <c r="I16" s="37">
        <f t="shared" si="1"/>
        <v>189.5031429745146</v>
      </c>
      <c r="J16" s="37">
        <f t="shared" si="2"/>
        <v>64.98387</v>
      </c>
      <c r="K16" s="37">
        <f t="shared" si="3"/>
        <v>136.9226534090909</v>
      </c>
      <c r="L16" s="37">
        <f t="shared" si="4"/>
        <v>64.98387</v>
      </c>
      <c r="M16" s="37">
        <f t="shared" si="5"/>
        <v>136.9226534090909</v>
      </c>
      <c r="N16" s="37">
        <f t="shared" si="6"/>
        <v>103.42655364806868</v>
      </c>
    </row>
    <row r="17" spans="1:14" s="30" customFormat="1" ht="23.25" customHeight="1">
      <c r="A17" s="29" t="s">
        <v>23</v>
      </c>
      <c r="B17" s="37">
        <v>1197</v>
      </c>
      <c r="C17" s="37">
        <v>1197</v>
      </c>
      <c r="D17" s="83">
        <v>762</v>
      </c>
      <c r="E17" s="83">
        <v>762</v>
      </c>
      <c r="F17" s="83">
        <v>892.4287</v>
      </c>
      <c r="G17" s="83">
        <v>926.24483</v>
      </c>
      <c r="H17" s="38">
        <f t="shared" si="0"/>
        <v>33.81612999999993</v>
      </c>
      <c r="I17" s="37">
        <f t="shared" si="1"/>
        <v>103.7892248422759</v>
      </c>
      <c r="J17" s="37">
        <f t="shared" si="2"/>
        <v>164.24482999999998</v>
      </c>
      <c r="K17" s="37">
        <f t="shared" si="3"/>
        <v>121.55443963254594</v>
      </c>
      <c r="L17" s="37">
        <f t="shared" si="4"/>
        <v>164.24482999999998</v>
      </c>
      <c r="M17" s="37">
        <f t="shared" si="5"/>
        <v>121.55443963254594</v>
      </c>
      <c r="N17" s="37">
        <f t="shared" si="6"/>
        <v>77.38052046783625</v>
      </c>
    </row>
    <row r="18" spans="1:14" s="30" customFormat="1" ht="23.25" customHeight="1">
      <c r="A18" s="29" t="s">
        <v>24</v>
      </c>
      <c r="B18" s="37">
        <v>1551.1</v>
      </c>
      <c r="C18" s="37">
        <v>1551.1</v>
      </c>
      <c r="D18" s="83">
        <v>1010.9000000000001</v>
      </c>
      <c r="E18" s="83">
        <v>1010.9</v>
      </c>
      <c r="F18" s="83">
        <v>1038.4173099999998</v>
      </c>
      <c r="G18" s="83">
        <v>988.4324099999999</v>
      </c>
      <c r="H18" s="38">
        <f t="shared" si="0"/>
        <v>-49.984899999999925</v>
      </c>
      <c r="I18" s="37">
        <f t="shared" si="1"/>
        <v>95.18643424771108</v>
      </c>
      <c r="J18" s="37">
        <f t="shared" si="2"/>
        <v>-22.4675900000002</v>
      </c>
      <c r="K18" s="37">
        <f t="shared" si="3"/>
        <v>97.77746661390839</v>
      </c>
      <c r="L18" s="37">
        <f t="shared" si="4"/>
        <v>-22.467590000000087</v>
      </c>
      <c r="M18" s="37">
        <f t="shared" si="5"/>
        <v>97.77746661390839</v>
      </c>
      <c r="N18" s="37">
        <f t="shared" si="6"/>
        <v>63.72460898717039</v>
      </c>
    </row>
    <row r="19" spans="1:14" s="30" customFormat="1" ht="23.25" customHeight="1">
      <c r="A19" s="29" t="s">
        <v>25</v>
      </c>
      <c r="B19" s="37">
        <v>2770</v>
      </c>
      <c r="C19" s="37">
        <v>2770</v>
      </c>
      <c r="D19" s="83">
        <v>1870</v>
      </c>
      <c r="E19" s="83">
        <v>1870</v>
      </c>
      <c r="F19" s="83">
        <v>1336.62438</v>
      </c>
      <c r="G19" s="83">
        <v>1251.82567</v>
      </c>
      <c r="H19" s="38">
        <f t="shared" si="0"/>
        <v>-84.79871000000003</v>
      </c>
      <c r="I19" s="37">
        <f t="shared" si="1"/>
        <v>93.65575615192654</v>
      </c>
      <c r="J19" s="37">
        <f t="shared" si="2"/>
        <v>-618.17433</v>
      </c>
      <c r="K19" s="37">
        <f t="shared" si="3"/>
        <v>66.94254919786096</v>
      </c>
      <c r="L19" s="37">
        <f t="shared" si="4"/>
        <v>-618.17433</v>
      </c>
      <c r="M19" s="37">
        <f t="shared" si="5"/>
        <v>66.94254919786096</v>
      </c>
      <c r="N19" s="37">
        <f t="shared" si="6"/>
        <v>45.19226245487364</v>
      </c>
    </row>
    <row r="20" spans="1:14" s="30" customFormat="1" ht="23.25" customHeight="1">
      <c r="A20" s="29" t="s">
        <v>26</v>
      </c>
      <c r="B20" s="37">
        <v>2949</v>
      </c>
      <c r="C20" s="37">
        <v>2999.391</v>
      </c>
      <c r="D20" s="83">
        <v>1568.5</v>
      </c>
      <c r="E20" s="83">
        <v>1618.891</v>
      </c>
      <c r="F20" s="83">
        <v>2104.8049300000002</v>
      </c>
      <c r="G20" s="83">
        <v>2225.6017599999996</v>
      </c>
      <c r="H20" s="38">
        <f t="shared" si="0"/>
        <v>120.79682999999932</v>
      </c>
      <c r="I20" s="37">
        <f t="shared" si="1"/>
        <v>105.73909858715503</v>
      </c>
      <c r="J20" s="37">
        <f t="shared" si="2"/>
        <v>657.1017599999996</v>
      </c>
      <c r="K20" s="37">
        <f t="shared" si="3"/>
        <v>141.89364105833596</v>
      </c>
      <c r="L20" s="37">
        <f t="shared" si="4"/>
        <v>606.7107599999995</v>
      </c>
      <c r="M20" s="37">
        <f t="shared" si="5"/>
        <v>137.4769369895811</v>
      </c>
      <c r="N20" s="37">
        <f t="shared" si="6"/>
        <v>75.46971041030856</v>
      </c>
    </row>
    <row r="21" spans="1:14" s="30" customFormat="1" ht="23.25" customHeight="1">
      <c r="A21" s="29" t="s">
        <v>27</v>
      </c>
      <c r="B21" s="37">
        <v>967</v>
      </c>
      <c r="C21" s="37">
        <v>967</v>
      </c>
      <c r="D21" s="83">
        <v>656</v>
      </c>
      <c r="E21" s="83">
        <v>656</v>
      </c>
      <c r="F21" s="83">
        <v>621.5357999999999</v>
      </c>
      <c r="G21" s="83">
        <v>735.73448</v>
      </c>
      <c r="H21" s="38">
        <f t="shared" si="0"/>
        <v>114.19868000000008</v>
      </c>
      <c r="I21" s="37">
        <f t="shared" si="1"/>
        <v>118.37362867915253</v>
      </c>
      <c r="J21" s="37">
        <f t="shared" si="2"/>
        <v>79.73447999999996</v>
      </c>
      <c r="K21" s="37">
        <f t="shared" si="3"/>
        <v>112.15464634146342</v>
      </c>
      <c r="L21" s="37">
        <f t="shared" si="4"/>
        <v>79.73447999999996</v>
      </c>
      <c r="M21" s="37">
        <f t="shared" si="5"/>
        <v>112.15464634146342</v>
      </c>
      <c r="N21" s="37">
        <f t="shared" si="6"/>
        <v>76.08422750775594</v>
      </c>
    </row>
    <row r="22" spans="1:14" s="30" customFormat="1" ht="23.25" customHeight="1">
      <c r="A22" s="29" t="s">
        <v>28</v>
      </c>
      <c r="B22" s="37">
        <v>804</v>
      </c>
      <c r="C22" s="37">
        <v>804</v>
      </c>
      <c r="D22" s="83">
        <v>486</v>
      </c>
      <c r="E22" s="83">
        <v>486</v>
      </c>
      <c r="F22" s="83">
        <v>377.02831</v>
      </c>
      <c r="G22" s="83">
        <v>395.64052000000004</v>
      </c>
      <c r="H22" s="38">
        <f t="shared" si="0"/>
        <v>18.61221000000006</v>
      </c>
      <c r="I22" s="37">
        <f t="shared" si="1"/>
        <v>104.9365550295149</v>
      </c>
      <c r="J22" s="37">
        <f t="shared" si="2"/>
        <v>-90.35947999999996</v>
      </c>
      <c r="K22" s="37">
        <f t="shared" si="3"/>
        <v>81.4075144032922</v>
      </c>
      <c r="L22" s="37">
        <f t="shared" si="4"/>
        <v>-90.35947999999996</v>
      </c>
      <c r="M22" s="37">
        <f t="shared" si="5"/>
        <v>81.4075144032922</v>
      </c>
      <c r="N22" s="37">
        <f t="shared" si="6"/>
        <v>49.209019900497516</v>
      </c>
    </row>
    <row r="23" spans="1:14" s="30" customFormat="1" ht="23.25" customHeight="1">
      <c r="A23" s="29" t="s">
        <v>29</v>
      </c>
      <c r="B23" s="37">
        <v>1350</v>
      </c>
      <c r="C23" s="37">
        <v>1350</v>
      </c>
      <c r="D23" s="83">
        <v>780</v>
      </c>
      <c r="E23" s="83">
        <v>780</v>
      </c>
      <c r="F23" s="83">
        <v>890.6249799999999</v>
      </c>
      <c r="G23" s="83">
        <v>823.94276</v>
      </c>
      <c r="H23" s="38">
        <f t="shared" si="0"/>
        <v>-66.68221999999992</v>
      </c>
      <c r="I23" s="37">
        <f t="shared" si="1"/>
        <v>92.5128733757277</v>
      </c>
      <c r="J23" s="37">
        <f t="shared" si="2"/>
        <v>43.94276000000002</v>
      </c>
      <c r="K23" s="37">
        <f t="shared" si="3"/>
        <v>105.63368717948718</v>
      </c>
      <c r="L23" s="37">
        <f t="shared" si="4"/>
        <v>43.94276000000002</v>
      </c>
      <c r="M23" s="37">
        <f t="shared" si="5"/>
        <v>105.63368717948718</v>
      </c>
      <c r="N23" s="37">
        <f t="shared" si="6"/>
        <v>61.032797037037035</v>
      </c>
    </row>
    <row r="24" spans="1:14" s="30" customFormat="1" ht="23.25" customHeight="1">
      <c r="A24" s="29" t="s">
        <v>30</v>
      </c>
      <c r="B24" s="37">
        <v>3006.508</v>
      </c>
      <c r="C24" s="37">
        <v>3006.508</v>
      </c>
      <c r="D24" s="83">
        <v>2004.33</v>
      </c>
      <c r="E24" s="83">
        <v>2004.33</v>
      </c>
      <c r="F24" s="83">
        <v>1112.89876</v>
      </c>
      <c r="G24" s="83">
        <v>1531.7179199999998</v>
      </c>
      <c r="H24" s="38">
        <f t="shared" si="0"/>
        <v>418.8191599999998</v>
      </c>
      <c r="I24" s="37">
        <f t="shared" si="1"/>
        <v>137.63317698368175</v>
      </c>
      <c r="J24" s="37">
        <f t="shared" si="2"/>
        <v>-472.6120800000001</v>
      </c>
      <c r="K24" s="37">
        <f t="shared" si="3"/>
        <v>76.42044573498376</v>
      </c>
      <c r="L24" s="37">
        <f t="shared" si="4"/>
        <v>-472.6120800000001</v>
      </c>
      <c r="M24" s="37">
        <f t="shared" si="5"/>
        <v>76.42044573498376</v>
      </c>
      <c r="N24" s="37">
        <f t="shared" si="6"/>
        <v>50.94674353103335</v>
      </c>
    </row>
    <row r="25" spans="1:14" s="30" customFormat="1" ht="23.25" customHeight="1">
      <c r="A25" s="29" t="s">
        <v>31</v>
      </c>
      <c r="B25" s="37">
        <v>1880</v>
      </c>
      <c r="C25" s="37">
        <v>1880</v>
      </c>
      <c r="D25" s="83">
        <v>1260</v>
      </c>
      <c r="E25" s="83">
        <v>1260</v>
      </c>
      <c r="F25" s="83">
        <v>956.22332</v>
      </c>
      <c r="G25" s="83">
        <v>1251.90884</v>
      </c>
      <c r="H25" s="38">
        <f t="shared" si="0"/>
        <v>295.6855200000001</v>
      </c>
      <c r="I25" s="37">
        <f t="shared" si="1"/>
        <v>130.92222431889658</v>
      </c>
      <c r="J25" s="37">
        <f t="shared" si="2"/>
        <v>-8.091159999999945</v>
      </c>
      <c r="K25" s="37">
        <f t="shared" si="3"/>
        <v>99.35784444444445</v>
      </c>
      <c r="L25" s="37">
        <f t="shared" si="4"/>
        <v>-8.091159999999945</v>
      </c>
      <c r="M25" s="37">
        <f t="shared" si="5"/>
        <v>99.35784444444445</v>
      </c>
      <c r="N25" s="37">
        <f t="shared" si="6"/>
        <v>66.59089574468085</v>
      </c>
    </row>
    <row r="26" spans="1:14" s="30" customFormat="1" ht="23.25" customHeight="1">
      <c r="A26" s="29" t="s">
        <v>32</v>
      </c>
      <c r="B26" s="37">
        <v>5175</v>
      </c>
      <c r="C26" s="37">
        <v>5175</v>
      </c>
      <c r="D26" s="83">
        <v>3411</v>
      </c>
      <c r="E26" s="83">
        <v>3411</v>
      </c>
      <c r="F26" s="83">
        <v>3158.0824999999995</v>
      </c>
      <c r="G26" s="83">
        <v>3638.08973</v>
      </c>
      <c r="H26" s="38">
        <f t="shared" si="0"/>
        <v>480.0072300000006</v>
      </c>
      <c r="I26" s="37">
        <f t="shared" si="1"/>
        <v>115.19932522345444</v>
      </c>
      <c r="J26" s="37">
        <f t="shared" si="2"/>
        <v>227.08973000000015</v>
      </c>
      <c r="K26" s="37">
        <f t="shared" si="3"/>
        <v>106.65757050718265</v>
      </c>
      <c r="L26" s="37">
        <f t="shared" si="4"/>
        <v>227.08973000000015</v>
      </c>
      <c r="M26" s="37">
        <f t="shared" si="5"/>
        <v>106.65757050718265</v>
      </c>
      <c r="N26" s="37">
        <f t="shared" si="6"/>
        <v>70.30125082125605</v>
      </c>
    </row>
    <row r="27" spans="1:14" s="30" customFormat="1" ht="23.25" customHeight="1">
      <c r="A27" s="29" t="s">
        <v>33</v>
      </c>
      <c r="B27" s="37">
        <v>12086.3</v>
      </c>
      <c r="C27" s="37">
        <v>12973.7</v>
      </c>
      <c r="D27" s="83">
        <v>8052.499999999999</v>
      </c>
      <c r="E27" s="83">
        <v>8939.9</v>
      </c>
      <c r="F27" s="83">
        <v>7782.137669999999</v>
      </c>
      <c r="G27" s="83">
        <v>9982.162059999999</v>
      </c>
      <c r="H27" s="38">
        <f t="shared" si="0"/>
        <v>2200.0243899999996</v>
      </c>
      <c r="I27" s="37">
        <f t="shared" si="1"/>
        <v>128.27018080753126</v>
      </c>
      <c r="J27" s="37">
        <f t="shared" si="2"/>
        <v>1929.6620599999997</v>
      </c>
      <c r="K27" s="37">
        <f t="shared" si="3"/>
        <v>123.96351518162061</v>
      </c>
      <c r="L27" s="37">
        <f t="shared" si="4"/>
        <v>1042.262059999999</v>
      </c>
      <c r="M27" s="37">
        <f t="shared" si="5"/>
        <v>111.65854271300573</v>
      </c>
      <c r="N27" s="37">
        <f t="shared" si="6"/>
        <v>82.5907189131496</v>
      </c>
    </row>
    <row r="28" spans="1:14" s="30" customFormat="1" ht="23.25" customHeight="1">
      <c r="A28" s="29" t="s">
        <v>34</v>
      </c>
      <c r="B28" s="37">
        <v>7802</v>
      </c>
      <c r="C28" s="37">
        <v>7802</v>
      </c>
      <c r="D28" s="83">
        <v>5153.264</v>
      </c>
      <c r="E28" s="83">
        <v>5153.264</v>
      </c>
      <c r="F28" s="83">
        <v>3281.87196</v>
      </c>
      <c r="G28" s="83">
        <v>3554.3194</v>
      </c>
      <c r="H28" s="38">
        <f t="shared" si="0"/>
        <v>272.4474399999999</v>
      </c>
      <c r="I28" s="37">
        <f t="shared" si="1"/>
        <v>108.30158651283885</v>
      </c>
      <c r="J28" s="37">
        <f t="shared" si="2"/>
        <v>-1598.9446000000003</v>
      </c>
      <c r="K28" s="37">
        <f t="shared" si="3"/>
        <v>68.97219703861475</v>
      </c>
      <c r="L28" s="37">
        <f t="shared" si="4"/>
        <v>-1598.9446000000003</v>
      </c>
      <c r="M28" s="37">
        <f t="shared" si="5"/>
        <v>68.97219703861475</v>
      </c>
      <c r="N28" s="37">
        <f t="shared" si="6"/>
        <v>45.55651627787747</v>
      </c>
    </row>
    <row r="29" spans="1:14" s="30" customFormat="1" ht="23.25" customHeight="1">
      <c r="A29" s="29" t="s">
        <v>35</v>
      </c>
      <c r="B29" s="37">
        <v>2343</v>
      </c>
      <c r="C29" s="37">
        <v>2343</v>
      </c>
      <c r="D29" s="83">
        <v>1561.6</v>
      </c>
      <c r="E29" s="83">
        <v>1561.6</v>
      </c>
      <c r="F29" s="83">
        <v>1334.9645899999998</v>
      </c>
      <c r="G29" s="83">
        <v>2143.40245</v>
      </c>
      <c r="H29" s="38">
        <f t="shared" si="0"/>
        <v>808.4378600000002</v>
      </c>
      <c r="I29" s="37">
        <f t="shared" si="1"/>
        <v>160.55874935229556</v>
      </c>
      <c r="J29" s="37">
        <f t="shared" si="2"/>
        <v>581.8024500000001</v>
      </c>
      <c r="K29" s="37">
        <f t="shared" si="3"/>
        <v>137.25681672643444</v>
      </c>
      <c r="L29" s="37">
        <f t="shared" si="4"/>
        <v>581.8024500000001</v>
      </c>
      <c r="M29" s="37">
        <f t="shared" si="5"/>
        <v>137.25681672643444</v>
      </c>
      <c r="N29" s="37">
        <f t="shared" si="6"/>
        <v>91.48111182244986</v>
      </c>
    </row>
    <row r="30" spans="1:14" s="30" customFormat="1" ht="23.25" customHeight="1">
      <c r="A30" s="29" t="s">
        <v>36</v>
      </c>
      <c r="B30" s="37">
        <v>4358.438</v>
      </c>
      <c r="C30" s="37">
        <v>4358.438</v>
      </c>
      <c r="D30" s="83">
        <v>2910.392</v>
      </c>
      <c r="E30" s="83">
        <v>2910.392</v>
      </c>
      <c r="F30" s="83">
        <v>2841.86274</v>
      </c>
      <c r="G30" s="83">
        <v>3346.39544</v>
      </c>
      <c r="H30" s="38">
        <f t="shared" si="0"/>
        <v>504.53269999999975</v>
      </c>
      <c r="I30" s="37">
        <f t="shared" si="1"/>
        <v>117.75359143489104</v>
      </c>
      <c r="J30" s="37">
        <f t="shared" si="2"/>
        <v>436.00343999999996</v>
      </c>
      <c r="K30" s="37">
        <f t="shared" si="3"/>
        <v>114.98091803440911</v>
      </c>
      <c r="L30" s="37">
        <f t="shared" si="4"/>
        <v>436.00343999999996</v>
      </c>
      <c r="M30" s="37">
        <f t="shared" si="5"/>
        <v>114.98091803440911</v>
      </c>
      <c r="N30" s="37">
        <f t="shared" si="6"/>
        <v>76.77969584516286</v>
      </c>
    </row>
    <row r="31" spans="1:14" s="30" customFormat="1" ht="23.25" customHeight="1">
      <c r="A31" s="29" t="s">
        <v>37</v>
      </c>
      <c r="B31" s="37">
        <v>1485.368</v>
      </c>
      <c r="C31" s="37">
        <v>1565.368</v>
      </c>
      <c r="D31" s="83">
        <v>975</v>
      </c>
      <c r="E31" s="83">
        <v>1025</v>
      </c>
      <c r="F31" s="83">
        <v>994.16534</v>
      </c>
      <c r="G31" s="83">
        <v>1070.49194</v>
      </c>
      <c r="H31" s="38">
        <f t="shared" si="0"/>
        <v>76.3266000000001</v>
      </c>
      <c r="I31" s="37">
        <f t="shared" si="1"/>
        <v>107.67745534158333</v>
      </c>
      <c r="J31" s="37">
        <f t="shared" si="2"/>
        <v>95.49194000000011</v>
      </c>
      <c r="K31" s="37">
        <f t="shared" si="3"/>
        <v>109.79404512820514</v>
      </c>
      <c r="L31" s="37">
        <f t="shared" si="4"/>
        <v>45.49194000000011</v>
      </c>
      <c r="M31" s="37">
        <f t="shared" si="5"/>
        <v>104.43823804878049</v>
      </c>
      <c r="N31" s="37">
        <f t="shared" si="6"/>
        <v>72.06913976873072</v>
      </c>
    </row>
    <row r="32" spans="1:14" s="30" customFormat="1" ht="23.25" customHeight="1">
      <c r="A32" s="29" t="s">
        <v>38</v>
      </c>
      <c r="B32" s="37">
        <v>2035</v>
      </c>
      <c r="C32" s="37">
        <v>2035</v>
      </c>
      <c r="D32" s="83">
        <v>1356.5649999999998</v>
      </c>
      <c r="E32" s="83">
        <v>1356.565</v>
      </c>
      <c r="F32" s="83">
        <v>1321.95434</v>
      </c>
      <c r="G32" s="83">
        <v>1470.7555599999998</v>
      </c>
      <c r="H32" s="38">
        <f t="shared" si="0"/>
        <v>148.80121999999983</v>
      </c>
      <c r="I32" s="37">
        <f t="shared" si="1"/>
        <v>111.2561542783694</v>
      </c>
      <c r="J32" s="37">
        <f t="shared" si="2"/>
        <v>114.19056</v>
      </c>
      <c r="K32" s="37">
        <f t="shared" si="3"/>
        <v>108.4176253994464</v>
      </c>
      <c r="L32" s="37">
        <f t="shared" si="4"/>
        <v>114.19055999999978</v>
      </c>
      <c r="M32" s="37">
        <f t="shared" si="5"/>
        <v>108.41762539944637</v>
      </c>
      <c r="N32" s="37">
        <f t="shared" si="6"/>
        <v>72.27300049140048</v>
      </c>
    </row>
    <row r="33" spans="1:14" s="30" customFormat="1" ht="23.25" customHeight="1">
      <c r="A33" s="29" t="s">
        <v>39</v>
      </c>
      <c r="B33" s="37">
        <v>2728.1</v>
      </c>
      <c r="C33" s="37">
        <v>2798.1</v>
      </c>
      <c r="D33" s="83">
        <v>1087</v>
      </c>
      <c r="E33" s="83">
        <v>1157</v>
      </c>
      <c r="F33" s="83">
        <v>1895.44135</v>
      </c>
      <c r="G33" s="83">
        <v>2283.1510900000003</v>
      </c>
      <c r="H33" s="38">
        <f t="shared" si="0"/>
        <v>387.70974000000024</v>
      </c>
      <c r="I33" s="37">
        <f t="shared" si="1"/>
        <v>120.45485290272897</v>
      </c>
      <c r="J33" s="37">
        <f t="shared" si="2"/>
        <v>1196.1510900000003</v>
      </c>
      <c r="K33" s="37">
        <f t="shared" si="3"/>
        <v>210.04149862005522</v>
      </c>
      <c r="L33" s="37">
        <f t="shared" si="4"/>
        <v>1126.1510900000003</v>
      </c>
      <c r="M33" s="37">
        <f t="shared" si="5"/>
        <v>197.33371564390666</v>
      </c>
      <c r="N33" s="37">
        <f t="shared" si="6"/>
        <v>83.69015395330085</v>
      </c>
    </row>
    <row r="34" spans="1:14" s="30" customFormat="1" ht="23.25" customHeight="1">
      <c r="A34" s="29" t="s">
        <v>40</v>
      </c>
      <c r="B34" s="37">
        <v>5637.5</v>
      </c>
      <c r="C34" s="37">
        <v>5637.5</v>
      </c>
      <c r="D34" s="83">
        <v>3721</v>
      </c>
      <c r="E34" s="83">
        <v>3721</v>
      </c>
      <c r="F34" s="83">
        <v>3662.63344</v>
      </c>
      <c r="G34" s="83">
        <v>4148.819119999999</v>
      </c>
      <c r="H34" s="38">
        <f t="shared" si="0"/>
        <v>486.18567999999914</v>
      </c>
      <c r="I34" s="37">
        <f t="shared" si="1"/>
        <v>113.27421070015676</v>
      </c>
      <c r="J34" s="37">
        <f t="shared" si="2"/>
        <v>427.8191199999992</v>
      </c>
      <c r="K34" s="37">
        <f t="shared" si="3"/>
        <v>111.4974232733136</v>
      </c>
      <c r="L34" s="37">
        <f t="shared" si="4"/>
        <v>427.8191199999992</v>
      </c>
      <c r="M34" s="37">
        <f t="shared" si="5"/>
        <v>111.4974232733136</v>
      </c>
      <c r="N34" s="37">
        <f t="shared" si="6"/>
        <v>73.59324381374721</v>
      </c>
    </row>
    <row r="35" spans="1:14" s="30" customFormat="1" ht="23.25" customHeight="1">
      <c r="A35" s="29" t="s">
        <v>41</v>
      </c>
      <c r="B35" s="37">
        <v>9500</v>
      </c>
      <c r="C35" s="37">
        <v>9500</v>
      </c>
      <c r="D35" s="83">
        <v>6300</v>
      </c>
      <c r="E35" s="83">
        <v>6150</v>
      </c>
      <c r="F35" s="83">
        <v>5658.32714</v>
      </c>
      <c r="G35" s="83">
        <v>6390.95122</v>
      </c>
      <c r="H35" s="38">
        <f t="shared" si="0"/>
        <v>732.6240799999996</v>
      </c>
      <c r="I35" s="37">
        <f t="shared" si="1"/>
        <v>112.94771514394976</v>
      </c>
      <c r="J35" s="37">
        <f t="shared" si="2"/>
        <v>90.95121999999992</v>
      </c>
      <c r="K35" s="37">
        <f t="shared" si="3"/>
        <v>101.44367015873014</v>
      </c>
      <c r="L35" s="37">
        <f t="shared" si="4"/>
        <v>240.95121999999992</v>
      </c>
      <c r="M35" s="37">
        <f t="shared" si="5"/>
        <v>103.91790601626016</v>
      </c>
      <c r="N35" s="37">
        <f t="shared" si="6"/>
        <v>67.2731707368421</v>
      </c>
    </row>
    <row r="36" spans="1:14" s="30" customFormat="1" ht="23.25" customHeight="1">
      <c r="A36" s="29" t="s">
        <v>42</v>
      </c>
      <c r="B36" s="37">
        <v>2540.5</v>
      </c>
      <c r="C36" s="37">
        <v>3040.5</v>
      </c>
      <c r="D36" s="83">
        <v>1185</v>
      </c>
      <c r="E36" s="83">
        <v>1685</v>
      </c>
      <c r="F36" s="83">
        <v>1675.27616</v>
      </c>
      <c r="G36" s="83">
        <v>1913.55081</v>
      </c>
      <c r="H36" s="38">
        <f t="shared" si="0"/>
        <v>238.27465000000007</v>
      </c>
      <c r="I36" s="37">
        <f t="shared" si="1"/>
        <v>114.22300726824646</v>
      </c>
      <c r="J36" s="37">
        <f t="shared" si="2"/>
        <v>728.55081</v>
      </c>
      <c r="K36" s="37">
        <f t="shared" si="3"/>
        <v>161.48108101265822</v>
      </c>
      <c r="L36" s="37">
        <f t="shared" si="4"/>
        <v>228.55080999999996</v>
      </c>
      <c r="M36" s="37">
        <f t="shared" si="5"/>
        <v>113.56384629080118</v>
      </c>
      <c r="N36" s="37">
        <f t="shared" si="6"/>
        <v>75.32181893328085</v>
      </c>
    </row>
    <row r="37" spans="1:14" s="30" customFormat="1" ht="23.25" customHeight="1">
      <c r="A37" s="29" t="s">
        <v>43</v>
      </c>
      <c r="B37" s="37">
        <v>1073</v>
      </c>
      <c r="C37" s="37">
        <v>815</v>
      </c>
      <c r="D37" s="83">
        <v>650.1</v>
      </c>
      <c r="E37" s="83">
        <v>472.1</v>
      </c>
      <c r="F37" s="83">
        <v>606.54936</v>
      </c>
      <c r="G37" s="83">
        <v>644.78731</v>
      </c>
      <c r="H37" s="38">
        <f t="shared" si="0"/>
        <v>38.23795000000007</v>
      </c>
      <c r="I37" s="37">
        <f t="shared" si="1"/>
        <v>106.30417778365144</v>
      </c>
      <c r="J37" s="37">
        <f t="shared" si="2"/>
        <v>-5.312689999999975</v>
      </c>
      <c r="K37" s="37">
        <f t="shared" si="3"/>
        <v>99.18278880172282</v>
      </c>
      <c r="L37" s="37">
        <f t="shared" si="4"/>
        <v>172.68731000000002</v>
      </c>
      <c r="M37" s="37">
        <f t="shared" si="5"/>
        <v>136.57854479983052</v>
      </c>
      <c r="N37" s="37">
        <f t="shared" si="6"/>
        <v>60.09201397949674</v>
      </c>
    </row>
    <row r="38" spans="1:14" s="30" customFormat="1" ht="23.25" customHeight="1">
      <c r="A38" s="29" t="s">
        <v>44</v>
      </c>
      <c r="B38" s="37">
        <v>56953</v>
      </c>
      <c r="C38" s="37">
        <v>56953</v>
      </c>
      <c r="D38" s="83">
        <v>38074.299999999996</v>
      </c>
      <c r="E38" s="83">
        <v>38074.3</v>
      </c>
      <c r="F38" s="83">
        <v>13478.24146</v>
      </c>
      <c r="G38" s="83">
        <v>16173.578759999999</v>
      </c>
      <c r="H38" s="38">
        <f t="shared" si="0"/>
        <v>2695.3372999999992</v>
      </c>
      <c r="I38" s="37">
        <f t="shared" si="1"/>
        <v>119.99769263667723</v>
      </c>
      <c r="J38" s="37">
        <f t="shared" si="2"/>
        <v>-21900.72124</v>
      </c>
      <c r="K38" s="37">
        <f t="shared" si="3"/>
        <v>42.478991760846554</v>
      </c>
      <c r="L38" s="37">
        <f t="shared" si="4"/>
        <v>-21900.721240000006</v>
      </c>
      <c r="M38" s="37">
        <f t="shared" si="5"/>
        <v>42.47899176084655</v>
      </c>
      <c r="N38" s="37">
        <f t="shared" si="6"/>
        <v>28.39811556897793</v>
      </c>
    </row>
    <row r="39" spans="1:14" s="30" customFormat="1" ht="23.25" customHeight="1">
      <c r="A39" s="29" t="s">
        <v>45</v>
      </c>
      <c r="B39" s="37">
        <v>85863.6</v>
      </c>
      <c r="C39" s="37">
        <v>95263.6</v>
      </c>
      <c r="D39" s="83">
        <v>57336.96599999999</v>
      </c>
      <c r="E39" s="83">
        <v>66736.818</v>
      </c>
      <c r="F39" s="83">
        <v>52983.70429999999</v>
      </c>
      <c r="G39" s="83">
        <v>72277.56216</v>
      </c>
      <c r="H39" s="38">
        <f t="shared" si="0"/>
        <v>19293.85786000001</v>
      </c>
      <c r="I39" s="37">
        <f t="shared" si="1"/>
        <v>136.41470168026743</v>
      </c>
      <c r="J39" s="37">
        <f t="shared" si="2"/>
        <v>14940.596160000008</v>
      </c>
      <c r="K39" s="37">
        <f t="shared" si="3"/>
        <v>126.05752833172235</v>
      </c>
      <c r="L39" s="37">
        <f t="shared" si="4"/>
        <v>5540.744160000002</v>
      </c>
      <c r="M39" s="37">
        <f t="shared" si="5"/>
        <v>108.3023798947082</v>
      </c>
      <c r="N39" s="37">
        <f t="shared" si="6"/>
        <v>84.177185862228</v>
      </c>
    </row>
    <row r="40" spans="1:14" s="30" customFormat="1" ht="23.25" customHeight="1">
      <c r="A40" s="29" t="s">
        <v>46</v>
      </c>
      <c r="B40" s="37">
        <v>107178.95</v>
      </c>
      <c r="C40" s="37">
        <v>107178.95</v>
      </c>
      <c r="D40" s="83">
        <v>70290.9</v>
      </c>
      <c r="E40" s="83">
        <v>70290.9</v>
      </c>
      <c r="F40" s="83">
        <v>41265.84991999999</v>
      </c>
      <c r="G40" s="83">
        <v>42627.32247000001</v>
      </c>
      <c r="H40" s="38">
        <f t="shared" si="0"/>
        <v>1361.4725500000131</v>
      </c>
      <c r="I40" s="37">
        <f t="shared" si="1"/>
        <v>103.29927180135495</v>
      </c>
      <c r="J40" s="37">
        <f t="shared" si="2"/>
        <v>-27663.577529999988</v>
      </c>
      <c r="K40" s="37">
        <f t="shared" si="3"/>
        <v>60.64415517513648</v>
      </c>
      <c r="L40" s="37">
        <f t="shared" si="4"/>
        <v>-27663.577529999988</v>
      </c>
      <c r="M40" s="37">
        <f t="shared" si="5"/>
        <v>60.64415517513648</v>
      </c>
      <c r="N40" s="37">
        <f t="shared" si="6"/>
        <v>39.7721030762104</v>
      </c>
    </row>
    <row r="41" spans="1:14" s="30" customFormat="1" ht="23.25" customHeight="1">
      <c r="A41" s="29" t="s">
        <v>47</v>
      </c>
      <c r="B41" s="37">
        <v>133000</v>
      </c>
      <c r="C41" s="37">
        <v>147956.894</v>
      </c>
      <c r="D41" s="83">
        <v>86800</v>
      </c>
      <c r="E41" s="83">
        <v>86800</v>
      </c>
      <c r="F41" s="83">
        <v>80963.33116</v>
      </c>
      <c r="G41" s="83">
        <v>99865.83049000002</v>
      </c>
      <c r="H41" s="38">
        <f aca="true" t="shared" si="7" ref="H41:H72">G41-F41</f>
        <v>18902.49933000002</v>
      </c>
      <c r="I41" s="37">
        <f aca="true" t="shared" si="8" ref="I41:I71">IF(F41=0,0,G41/F41*100)</f>
        <v>123.34698814781329</v>
      </c>
      <c r="J41" s="37">
        <f aca="true" t="shared" si="9" ref="J41:J72">G41-D41</f>
        <v>13065.830490000022</v>
      </c>
      <c r="K41" s="37">
        <f aca="true" t="shared" si="10" ref="K41:K71">IF(D41=0,0,G41/D41*100)</f>
        <v>115.05280010368666</v>
      </c>
      <c r="L41" s="37">
        <f aca="true" t="shared" si="11" ref="L41:L72">G41-E41</f>
        <v>13065.830490000022</v>
      </c>
      <c r="M41" s="37">
        <f aca="true" t="shared" si="12" ref="M41:M71">G41/E41*100</f>
        <v>115.05280010368666</v>
      </c>
      <c r="N41" s="37">
        <f aca="true" t="shared" si="13" ref="N41:N71">IF(B41=0,0,G41/B41*100)</f>
        <v>75.08709059398498</v>
      </c>
    </row>
    <row r="42" spans="1:14" s="30" customFormat="1" ht="23.25" customHeight="1">
      <c r="A42" s="29" t="s">
        <v>48</v>
      </c>
      <c r="B42" s="37">
        <v>1461.7</v>
      </c>
      <c r="C42" s="37">
        <v>1461.7</v>
      </c>
      <c r="D42" s="83">
        <v>900.3</v>
      </c>
      <c r="E42" s="83">
        <v>900.3</v>
      </c>
      <c r="F42" s="83">
        <v>895.02343</v>
      </c>
      <c r="G42" s="83">
        <v>1124.32849</v>
      </c>
      <c r="H42" s="38">
        <f t="shared" si="7"/>
        <v>229.30506000000014</v>
      </c>
      <c r="I42" s="37">
        <f t="shared" si="8"/>
        <v>125.62000639469295</v>
      </c>
      <c r="J42" s="37">
        <f t="shared" si="9"/>
        <v>224.02849000000015</v>
      </c>
      <c r="K42" s="37">
        <f t="shared" si="10"/>
        <v>124.88375985782518</v>
      </c>
      <c r="L42" s="37">
        <f t="shared" si="11"/>
        <v>224.02849000000015</v>
      </c>
      <c r="M42" s="37">
        <f t="shared" si="12"/>
        <v>124.88375985782518</v>
      </c>
      <c r="N42" s="37">
        <f t="shared" si="13"/>
        <v>76.91923718957379</v>
      </c>
    </row>
    <row r="43" spans="1:14" s="30" customFormat="1" ht="23.25" customHeight="1">
      <c r="A43" s="29" t="s">
        <v>49</v>
      </c>
      <c r="B43" s="37">
        <v>7047.9</v>
      </c>
      <c r="C43" s="37">
        <v>7047.9</v>
      </c>
      <c r="D43" s="83">
        <v>4387.9</v>
      </c>
      <c r="E43" s="83">
        <v>4387.9</v>
      </c>
      <c r="F43" s="83">
        <v>4677.0057</v>
      </c>
      <c r="G43" s="83">
        <v>4860.875140000001</v>
      </c>
      <c r="H43" s="38">
        <f t="shared" si="7"/>
        <v>183.8694400000013</v>
      </c>
      <c r="I43" s="37">
        <f t="shared" si="8"/>
        <v>103.9313494956827</v>
      </c>
      <c r="J43" s="37">
        <f t="shared" si="9"/>
        <v>472.9751400000014</v>
      </c>
      <c r="K43" s="37">
        <f t="shared" si="10"/>
        <v>110.77907746302336</v>
      </c>
      <c r="L43" s="37">
        <f t="shared" si="11"/>
        <v>472.9751400000014</v>
      </c>
      <c r="M43" s="37">
        <f t="shared" si="12"/>
        <v>110.77907746302336</v>
      </c>
      <c r="N43" s="37">
        <f t="shared" si="13"/>
        <v>68.9691275415372</v>
      </c>
    </row>
    <row r="44" spans="1:14" s="30" customFormat="1" ht="23.25" customHeight="1">
      <c r="A44" s="29" t="s">
        <v>50</v>
      </c>
      <c r="B44" s="37">
        <v>5300</v>
      </c>
      <c r="C44" s="37">
        <v>5300</v>
      </c>
      <c r="D44" s="83">
        <v>3512.7999999999997</v>
      </c>
      <c r="E44" s="83">
        <v>3512.8</v>
      </c>
      <c r="F44" s="83">
        <v>3447.77234</v>
      </c>
      <c r="G44" s="83">
        <v>3911.84204</v>
      </c>
      <c r="H44" s="38">
        <f t="shared" si="7"/>
        <v>464.0697</v>
      </c>
      <c r="I44" s="37">
        <f t="shared" si="8"/>
        <v>113.45998674610864</v>
      </c>
      <c r="J44" s="37">
        <f t="shared" si="9"/>
        <v>399.04204000000027</v>
      </c>
      <c r="K44" s="37">
        <f t="shared" si="10"/>
        <v>111.35965725347303</v>
      </c>
      <c r="L44" s="37">
        <f t="shared" si="11"/>
        <v>399.0420399999998</v>
      </c>
      <c r="M44" s="37">
        <f t="shared" si="12"/>
        <v>111.35965725347302</v>
      </c>
      <c r="N44" s="37">
        <f t="shared" si="13"/>
        <v>73.80834037735849</v>
      </c>
    </row>
    <row r="45" spans="1:14" s="30" customFormat="1" ht="23.25" customHeight="1">
      <c r="A45" s="29" t="s">
        <v>51</v>
      </c>
      <c r="B45" s="37">
        <v>13630</v>
      </c>
      <c r="C45" s="37">
        <v>13630</v>
      </c>
      <c r="D45" s="83">
        <v>10190</v>
      </c>
      <c r="E45" s="83">
        <v>10190</v>
      </c>
      <c r="F45" s="83">
        <v>10244.802670000001</v>
      </c>
      <c r="G45" s="83">
        <v>12588.437820000001</v>
      </c>
      <c r="H45" s="38">
        <f t="shared" si="7"/>
        <v>2343.63515</v>
      </c>
      <c r="I45" s="37">
        <f t="shared" si="8"/>
        <v>122.87633276590968</v>
      </c>
      <c r="J45" s="37">
        <f t="shared" si="9"/>
        <v>2398.437820000001</v>
      </c>
      <c r="K45" s="37">
        <f t="shared" si="10"/>
        <v>123.53717193326791</v>
      </c>
      <c r="L45" s="37">
        <f t="shared" si="11"/>
        <v>2398.437820000001</v>
      </c>
      <c r="M45" s="37">
        <f t="shared" si="12"/>
        <v>123.53717193326791</v>
      </c>
      <c r="N45" s="37">
        <f t="shared" si="13"/>
        <v>92.35831122523845</v>
      </c>
    </row>
    <row r="46" spans="1:14" s="30" customFormat="1" ht="23.25" customHeight="1">
      <c r="A46" s="29" t="s">
        <v>52</v>
      </c>
      <c r="B46" s="37">
        <v>1419.2</v>
      </c>
      <c r="C46" s="37">
        <v>1419.2</v>
      </c>
      <c r="D46" s="83">
        <v>700</v>
      </c>
      <c r="E46" s="83">
        <v>700</v>
      </c>
      <c r="F46" s="83">
        <v>901.2129399999999</v>
      </c>
      <c r="G46" s="83">
        <v>1567.93398</v>
      </c>
      <c r="H46" s="38">
        <f t="shared" si="7"/>
        <v>666.7210400000001</v>
      </c>
      <c r="I46" s="37">
        <f t="shared" si="8"/>
        <v>173.98041133319725</v>
      </c>
      <c r="J46" s="37">
        <f t="shared" si="9"/>
        <v>867.93398</v>
      </c>
      <c r="K46" s="37">
        <f t="shared" si="10"/>
        <v>223.99056857142855</v>
      </c>
      <c r="L46" s="37">
        <f t="shared" si="11"/>
        <v>867.93398</v>
      </c>
      <c r="M46" s="37">
        <f t="shared" si="12"/>
        <v>223.99056857142855</v>
      </c>
      <c r="N46" s="37">
        <f t="shared" si="13"/>
        <v>110.48012824126268</v>
      </c>
    </row>
    <row r="47" spans="1:14" s="30" customFormat="1" ht="23.25" customHeight="1">
      <c r="A47" s="29" t="s">
        <v>53</v>
      </c>
      <c r="B47" s="37">
        <v>20470.8</v>
      </c>
      <c r="C47" s="37">
        <v>23600.172</v>
      </c>
      <c r="D47" s="83">
        <v>13217.5</v>
      </c>
      <c r="E47" s="83">
        <v>16346.872</v>
      </c>
      <c r="F47" s="83">
        <v>16907.510889999998</v>
      </c>
      <c r="G47" s="83">
        <v>14552.925559999998</v>
      </c>
      <c r="H47" s="38">
        <f t="shared" si="7"/>
        <v>-2354.58533</v>
      </c>
      <c r="I47" s="37">
        <f t="shared" si="8"/>
        <v>86.07373169641058</v>
      </c>
      <c r="J47" s="37">
        <f t="shared" si="9"/>
        <v>1335.4255599999979</v>
      </c>
      <c r="K47" s="37">
        <f t="shared" si="10"/>
        <v>110.10346555702665</v>
      </c>
      <c r="L47" s="37">
        <f t="shared" si="11"/>
        <v>-1793.9464400000015</v>
      </c>
      <c r="M47" s="37">
        <f t="shared" si="12"/>
        <v>89.02575098159451</v>
      </c>
      <c r="N47" s="37">
        <f t="shared" si="13"/>
        <v>71.09114231002206</v>
      </c>
    </row>
    <row r="48" spans="1:14" s="30" customFormat="1" ht="23.25" customHeight="1">
      <c r="A48" s="29" t="s">
        <v>54</v>
      </c>
      <c r="B48" s="37">
        <v>7900</v>
      </c>
      <c r="C48" s="37">
        <v>7900</v>
      </c>
      <c r="D48" s="83">
        <v>5325</v>
      </c>
      <c r="E48" s="83">
        <v>5325</v>
      </c>
      <c r="F48" s="83">
        <v>5113.299669999999</v>
      </c>
      <c r="G48" s="83">
        <v>5111.88747</v>
      </c>
      <c r="H48" s="38">
        <f t="shared" si="7"/>
        <v>-1.412199999999757</v>
      </c>
      <c r="I48" s="37">
        <f t="shared" si="8"/>
        <v>99.97238182600005</v>
      </c>
      <c r="J48" s="37">
        <f t="shared" si="9"/>
        <v>-213.11253000000033</v>
      </c>
      <c r="K48" s="37">
        <f t="shared" si="10"/>
        <v>95.99788676056338</v>
      </c>
      <c r="L48" s="37">
        <f t="shared" si="11"/>
        <v>-213.11253000000033</v>
      </c>
      <c r="M48" s="37">
        <f t="shared" si="12"/>
        <v>95.99788676056338</v>
      </c>
      <c r="N48" s="37">
        <f t="shared" si="13"/>
        <v>64.70743632911392</v>
      </c>
    </row>
    <row r="49" spans="1:14" s="30" customFormat="1" ht="23.25" customHeight="1">
      <c r="A49" s="7" t="s">
        <v>85</v>
      </c>
      <c r="B49" s="37">
        <v>9764.1</v>
      </c>
      <c r="C49" s="37">
        <v>9844.1</v>
      </c>
      <c r="D49" s="83">
        <v>6599.6</v>
      </c>
      <c r="E49" s="83">
        <v>6679.6</v>
      </c>
      <c r="F49" s="83">
        <v>6648.97558</v>
      </c>
      <c r="G49" s="83">
        <v>6842.60587</v>
      </c>
      <c r="H49" s="38">
        <f t="shared" si="7"/>
        <v>193.63029000000006</v>
      </c>
      <c r="I49" s="37">
        <f t="shared" si="8"/>
        <v>102.91218230041987</v>
      </c>
      <c r="J49" s="37">
        <f t="shared" si="9"/>
        <v>243.00586999999996</v>
      </c>
      <c r="K49" s="37">
        <f t="shared" si="10"/>
        <v>103.68213028062307</v>
      </c>
      <c r="L49" s="37">
        <f t="shared" si="11"/>
        <v>163.00586999999996</v>
      </c>
      <c r="M49" s="37">
        <f t="shared" si="12"/>
        <v>102.44035376369843</v>
      </c>
      <c r="N49" s="37">
        <f t="shared" si="13"/>
        <v>70.07922768099466</v>
      </c>
    </row>
    <row r="50" spans="1:14" s="30" customFormat="1" ht="23.25" customHeight="1">
      <c r="A50" s="29" t="s">
        <v>55</v>
      </c>
      <c r="B50" s="37">
        <v>3063.27</v>
      </c>
      <c r="C50" s="37">
        <v>3273.27</v>
      </c>
      <c r="D50" s="83">
        <v>2093.106</v>
      </c>
      <c r="E50" s="83">
        <v>2303.106</v>
      </c>
      <c r="F50" s="83">
        <v>1775.91408</v>
      </c>
      <c r="G50" s="83">
        <v>2527.07737</v>
      </c>
      <c r="H50" s="38">
        <f t="shared" si="7"/>
        <v>751.16329</v>
      </c>
      <c r="I50" s="37">
        <f t="shared" si="8"/>
        <v>142.2972765664429</v>
      </c>
      <c r="J50" s="37">
        <f t="shared" si="9"/>
        <v>433.97136999999975</v>
      </c>
      <c r="K50" s="37">
        <f t="shared" si="10"/>
        <v>120.73336801862875</v>
      </c>
      <c r="L50" s="37">
        <f t="shared" si="11"/>
        <v>223.97136999999975</v>
      </c>
      <c r="M50" s="37">
        <f t="shared" si="12"/>
        <v>109.72475300746034</v>
      </c>
      <c r="N50" s="37">
        <f t="shared" si="13"/>
        <v>82.49607021255065</v>
      </c>
    </row>
    <row r="51" spans="1:14" s="30" customFormat="1" ht="23.25" customHeight="1">
      <c r="A51" s="29" t="s">
        <v>56</v>
      </c>
      <c r="B51" s="37">
        <v>9535.853</v>
      </c>
      <c r="C51" s="37">
        <v>9575.853</v>
      </c>
      <c r="D51" s="83">
        <v>6363.503</v>
      </c>
      <c r="E51" s="83">
        <v>6403.503</v>
      </c>
      <c r="F51" s="83">
        <v>6727.89239</v>
      </c>
      <c r="G51" s="83">
        <v>7829.73272</v>
      </c>
      <c r="H51" s="38">
        <f t="shared" si="7"/>
        <v>1101.84033</v>
      </c>
      <c r="I51" s="37">
        <f t="shared" si="8"/>
        <v>116.37719907110464</v>
      </c>
      <c r="J51" s="37">
        <f t="shared" si="9"/>
        <v>1466.2297200000003</v>
      </c>
      <c r="K51" s="37">
        <f t="shared" si="10"/>
        <v>123.04123562132368</v>
      </c>
      <c r="L51" s="37">
        <f t="shared" si="11"/>
        <v>1426.2297200000003</v>
      </c>
      <c r="M51" s="37">
        <f t="shared" si="12"/>
        <v>122.27264858000379</v>
      </c>
      <c r="N51" s="37">
        <f t="shared" si="13"/>
        <v>82.10836219895589</v>
      </c>
    </row>
    <row r="52" spans="1:14" s="30" customFormat="1" ht="23.25" customHeight="1">
      <c r="A52" s="29" t="s">
        <v>57</v>
      </c>
      <c r="B52" s="37">
        <v>7140</v>
      </c>
      <c r="C52" s="37">
        <v>7264.12</v>
      </c>
      <c r="D52" s="83">
        <v>4501.900000000001</v>
      </c>
      <c r="E52" s="83">
        <v>4526.02</v>
      </c>
      <c r="F52" s="83">
        <v>4171.54098</v>
      </c>
      <c r="G52" s="83">
        <v>4861.041050000001</v>
      </c>
      <c r="H52" s="38">
        <f t="shared" si="7"/>
        <v>689.500070000001</v>
      </c>
      <c r="I52" s="37">
        <f t="shared" si="8"/>
        <v>116.52866586486228</v>
      </c>
      <c r="J52" s="37">
        <f t="shared" si="9"/>
        <v>359.1410500000002</v>
      </c>
      <c r="K52" s="37">
        <f t="shared" si="10"/>
        <v>107.97754392589796</v>
      </c>
      <c r="L52" s="37">
        <f t="shared" si="11"/>
        <v>335.0210500000003</v>
      </c>
      <c r="M52" s="37">
        <f t="shared" si="12"/>
        <v>107.40211156822109</v>
      </c>
      <c r="N52" s="37">
        <f t="shared" si="13"/>
        <v>68.08180742296919</v>
      </c>
    </row>
    <row r="53" spans="1:14" s="30" customFormat="1" ht="23.25" customHeight="1">
      <c r="A53" s="29" t="s">
        <v>58</v>
      </c>
      <c r="B53" s="37">
        <v>15097</v>
      </c>
      <c r="C53" s="37">
        <v>15097</v>
      </c>
      <c r="D53" s="83">
        <v>10237</v>
      </c>
      <c r="E53" s="83">
        <v>10237</v>
      </c>
      <c r="F53" s="83">
        <v>9998.993</v>
      </c>
      <c r="G53" s="83">
        <v>9631.63047</v>
      </c>
      <c r="H53" s="38">
        <f t="shared" si="7"/>
        <v>-367.36253000000033</v>
      </c>
      <c r="I53" s="37">
        <f t="shared" si="8"/>
        <v>96.32600472867617</v>
      </c>
      <c r="J53" s="37">
        <f t="shared" si="9"/>
        <v>-605.3695299999999</v>
      </c>
      <c r="K53" s="37">
        <f t="shared" si="10"/>
        <v>94.08645569991208</v>
      </c>
      <c r="L53" s="37">
        <f t="shared" si="11"/>
        <v>-605.3695299999999</v>
      </c>
      <c r="M53" s="37">
        <f t="shared" si="12"/>
        <v>94.08645569991208</v>
      </c>
      <c r="N53" s="37">
        <f t="shared" si="13"/>
        <v>63.798307412068624</v>
      </c>
    </row>
    <row r="54" spans="1:14" s="30" customFormat="1" ht="23.25" customHeight="1">
      <c r="A54" s="29" t="s">
        <v>59</v>
      </c>
      <c r="B54" s="37">
        <v>14412.79</v>
      </c>
      <c r="C54" s="37">
        <v>15512.79</v>
      </c>
      <c r="D54" s="83">
        <v>9143</v>
      </c>
      <c r="E54" s="83">
        <v>9223</v>
      </c>
      <c r="F54" s="83">
        <v>9172.40063</v>
      </c>
      <c r="G54" s="83">
        <v>10964.649389999999</v>
      </c>
      <c r="H54" s="38">
        <f t="shared" si="7"/>
        <v>1792.2487599999986</v>
      </c>
      <c r="I54" s="37">
        <f t="shared" si="8"/>
        <v>119.53958219114551</v>
      </c>
      <c r="J54" s="37">
        <f t="shared" si="9"/>
        <v>1821.6493899999987</v>
      </c>
      <c r="K54" s="37">
        <f t="shared" si="10"/>
        <v>119.92397889095481</v>
      </c>
      <c r="L54" s="37">
        <f t="shared" si="11"/>
        <v>1741.6493899999987</v>
      </c>
      <c r="M54" s="37">
        <f t="shared" si="12"/>
        <v>118.88376222487258</v>
      </c>
      <c r="N54" s="37">
        <f t="shared" si="13"/>
        <v>76.07582841351326</v>
      </c>
    </row>
    <row r="55" spans="1:14" s="31" customFormat="1" ht="23.25" customHeight="1">
      <c r="A55" s="29" t="s">
        <v>60</v>
      </c>
      <c r="B55" s="37">
        <v>3251.6</v>
      </c>
      <c r="C55" s="37">
        <v>3251.6</v>
      </c>
      <c r="D55" s="83">
        <v>2118.09</v>
      </c>
      <c r="E55" s="83">
        <v>2118.09</v>
      </c>
      <c r="F55" s="83">
        <v>1870.4006</v>
      </c>
      <c r="G55" s="83">
        <v>2306.2495200000003</v>
      </c>
      <c r="H55" s="38">
        <f t="shared" si="7"/>
        <v>435.84892000000036</v>
      </c>
      <c r="I55" s="37">
        <f t="shared" si="8"/>
        <v>123.3024369218017</v>
      </c>
      <c r="J55" s="37">
        <f t="shared" si="9"/>
        <v>188.15952000000016</v>
      </c>
      <c r="K55" s="37">
        <f t="shared" si="10"/>
        <v>108.88345254450944</v>
      </c>
      <c r="L55" s="37">
        <f t="shared" si="11"/>
        <v>188.15952000000016</v>
      </c>
      <c r="M55" s="37">
        <f t="shared" si="12"/>
        <v>108.88345254450944</v>
      </c>
      <c r="N55" s="37">
        <f t="shared" si="13"/>
        <v>70.92660597859518</v>
      </c>
    </row>
    <row r="56" spans="1:14" s="31" customFormat="1" ht="23.25" customHeight="1">
      <c r="A56" s="29" t="s">
        <v>61</v>
      </c>
      <c r="B56" s="37">
        <v>2721.6</v>
      </c>
      <c r="C56" s="37">
        <v>3221.6</v>
      </c>
      <c r="D56" s="83">
        <v>1724.6400000000003</v>
      </c>
      <c r="E56" s="83">
        <v>2224.64</v>
      </c>
      <c r="F56" s="83">
        <v>1779.53923</v>
      </c>
      <c r="G56" s="83">
        <v>2256.2159100000003</v>
      </c>
      <c r="H56" s="38">
        <f t="shared" si="7"/>
        <v>476.67668000000026</v>
      </c>
      <c r="I56" s="37">
        <f t="shared" si="8"/>
        <v>126.78652271127511</v>
      </c>
      <c r="J56" s="37">
        <f t="shared" si="9"/>
        <v>531.57591</v>
      </c>
      <c r="K56" s="37">
        <f t="shared" si="10"/>
        <v>130.8224272891734</v>
      </c>
      <c r="L56" s="37">
        <f t="shared" si="11"/>
        <v>31.575910000000476</v>
      </c>
      <c r="M56" s="37">
        <f t="shared" si="12"/>
        <v>101.41937167361912</v>
      </c>
      <c r="N56" s="37">
        <f t="shared" si="13"/>
        <v>82.90034942680778</v>
      </c>
    </row>
    <row r="57" spans="1:14" s="31" customFormat="1" ht="23.25" customHeight="1">
      <c r="A57" s="29" t="s">
        <v>62</v>
      </c>
      <c r="B57" s="37">
        <v>826.8</v>
      </c>
      <c r="C57" s="37">
        <v>869</v>
      </c>
      <c r="D57" s="83">
        <v>541.01</v>
      </c>
      <c r="E57" s="83">
        <v>583.21</v>
      </c>
      <c r="F57" s="83">
        <v>482.26349000000005</v>
      </c>
      <c r="G57" s="83">
        <v>559.18547</v>
      </c>
      <c r="H57" s="38">
        <f t="shared" si="7"/>
        <v>76.92197999999996</v>
      </c>
      <c r="I57" s="37">
        <f t="shared" si="8"/>
        <v>115.95019768135464</v>
      </c>
      <c r="J57" s="37">
        <f t="shared" si="9"/>
        <v>18.17547000000002</v>
      </c>
      <c r="K57" s="37">
        <f t="shared" si="10"/>
        <v>103.35954418587457</v>
      </c>
      <c r="L57" s="37">
        <f t="shared" si="11"/>
        <v>-24.024530000000027</v>
      </c>
      <c r="M57" s="37">
        <f t="shared" si="12"/>
        <v>95.8806381920749</v>
      </c>
      <c r="N57" s="37">
        <f t="shared" si="13"/>
        <v>67.63249516207064</v>
      </c>
    </row>
    <row r="58" spans="1:14" ht="23.25" customHeight="1">
      <c r="A58" s="29" t="s">
        <v>63</v>
      </c>
      <c r="B58" s="37">
        <v>1396.71</v>
      </c>
      <c r="C58" s="37">
        <v>1576.71</v>
      </c>
      <c r="D58" s="83">
        <v>718.71</v>
      </c>
      <c r="E58" s="83">
        <v>898.71</v>
      </c>
      <c r="F58" s="83">
        <v>1306.20592</v>
      </c>
      <c r="G58" s="83">
        <v>1105.7010400000001</v>
      </c>
      <c r="H58" s="38">
        <f t="shared" si="7"/>
        <v>-200.50487999999996</v>
      </c>
      <c r="I58" s="37">
        <f t="shared" si="8"/>
        <v>84.64982611623748</v>
      </c>
      <c r="J58" s="37">
        <f t="shared" si="9"/>
        <v>386.9910400000001</v>
      </c>
      <c r="K58" s="37">
        <f t="shared" si="10"/>
        <v>153.84522825618123</v>
      </c>
      <c r="L58" s="37">
        <f t="shared" si="11"/>
        <v>206.9910400000001</v>
      </c>
      <c r="M58" s="37">
        <f t="shared" si="12"/>
        <v>123.03201700214754</v>
      </c>
      <c r="N58" s="37">
        <f t="shared" si="13"/>
        <v>79.16468271867461</v>
      </c>
    </row>
    <row r="59" spans="1:14" ht="23.25" customHeight="1">
      <c r="A59" s="29" t="s">
        <v>64</v>
      </c>
      <c r="B59" s="37">
        <v>22944.9</v>
      </c>
      <c r="C59" s="37">
        <v>22944.9</v>
      </c>
      <c r="D59" s="83">
        <v>15296.600000000002</v>
      </c>
      <c r="E59" s="83">
        <v>15296.6</v>
      </c>
      <c r="F59" s="83">
        <v>13524.67903</v>
      </c>
      <c r="G59" s="83">
        <v>15701.722930000002</v>
      </c>
      <c r="H59" s="38">
        <f t="shared" si="7"/>
        <v>2177.0439000000024</v>
      </c>
      <c r="I59" s="37">
        <f t="shared" si="8"/>
        <v>116.09682488708941</v>
      </c>
      <c r="J59" s="37">
        <f t="shared" si="9"/>
        <v>405.12292999999954</v>
      </c>
      <c r="K59" s="37">
        <f t="shared" si="10"/>
        <v>102.64845083221108</v>
      </c>
      <c r="L59" s="37">
        <f t="shared" si="11"/>
        <v>405.12293000000136</v>
      </c>
      <c r="M59" s="37">
        <f t="shared" si="12"/>
        <v>102.64845083221108</v>
      </c>
      <c r="N59" s="37">
        <f t="shared" si="13"/>
        <v>68.43230055480738</v>
      </c>
    </row>
    <row r="60" spans="1:14" ht="23.25" customHeight="1">
      <c r="A60" s="29" t="s">
        <v>65</v>
      </c>
      <c r="B60" s="37">
        <v>3776.865</v>
      </c>
      <c r="C60" s="37">
        <v>3776.865</v>
      </c>
      <c r="D60" s="83">
        <v>2525.268</v>
      </c>
      <c r="E60" s="83">
        <v>2525.268</v>
      </c>
      <c r="F60" s="83">
        <v>2073.65845</v>
      </c>
      <c r="G60" s="83">
        <v>2191.5923199999997</v>
      </c>
      <c r="H60" s="38">
        <f t="shared" si="7"/>
        <v>117.93386999999984</v>
      </c>
      <c r="I60" s="37">
        <f t="shared" si="8"/>
        <v>105.68723697000341</v>
      </c>
      <c r="J60" s="37">
        <f t="shared" si="9"/>
        <v>-333.6756800000003</v>
      </c>
      <c r="K60" s="37">
        <f t="shared" si="10"/>
        <v>86.78652404418065</v>
      </c>
      <c r="L60" s="37">
        <f t="shared" si="11"/>
        <v>-333.6756800000003</v>
      </c>
      <c r="M60" s="37">
        <f t="shared" si="12"/>
        <v>86.78652404418065</v>
      </c>
      <c r="N60" s="37">
        <f t="shared" si="13"/>
        <v>58.0267581711287</v>
      </c>
    </row>
    <row r="61" spans="1:14" ht="23.25" customHeight="1">
      <c r="A61" s="29" t="s">
        <v>66</v>
      </c>
      <c r="B61" s="37">
        <v>4263</v>
      </c>
      <c r="C61" s="37">
        <v>4756.34</v>
      </c>
      <c r="D61" s="83">
        <v>2336.4</v>
      </c>
      <c r="E61" s="83">
        <v>2829.74</v>
      </c>
      <c r="F61" s="83">
        <v>2739.44402</v>
      </c>
      <c r="G61" s="83">
        <v>3104.26258</v>
      </c>
      <c r="H61" s="38">
        <f t="shared" si="7"/>
        <v>364.81856000000016</v>
      </c>
      <c r="I61" s="37">
        <f t="shared" si="8"/>
        <v>113.3172482203159</v>
      </c>
      <c r="J61" s="37">
        <f t="shared" si="9"/>
        <v>767.86258</v>
      </c>
      <c r="K61" s="37">
        <f t="shared" si="10"/>
        <v>132.86520202020202</v>
      </c>
      <c r="L61" s="37">
        <f t="shared" si="11"/>
        <v>274.5225800000003</v>
      </c>
      <c r="M61" s="37">
        <f t="shared" si="12"/>
        <v>109.7013358117707</v>
      </c>
      <c r="N61" s="37">
        <f t="shared" si="13"/>
        <v>72.81873281726484</v>
      </c>
    </row>
    <row r="62" spans="1:14" ht="23.25" customHeight="1">
      <c r="A62" s="29" t="s">
        <v>67</v>
      </c>
      <c r="B62" s="37">
        <v>2648.3</v>
      </c>
      <c r="C62" s="37">
        <v>2648.3</v>
      </c>
      <c r="D62" s="83">
        <v>1765</v>
      </c>
      <c r="E62" s="83">
        <v>1765</v>
      </c>
      <c r="F62" s="83">
        <v>1745.2637000000002</v>
      </c>
      <c r="G62" s="83">
        <v>1666.08286</v>
      </c>
      <c r="H62" s="38">
        <f t="shared" si="7"/>
        <v>-79.18084000000022</v>
      </c>
      <c r="I62" s="37">
        <f t="shared" si="8"/>
        <v>95.46310165048409</v>
      </c>
      <c r="J62" s="37">
        <f t="shared" si="9"/>
        <v>-98.91714000000002</v>
      </c>
      <c r="K62" s="37">
        <f t="shared" si="10"/>
        <v>94.39562946175637</v>
      </c>
      <c r="L62" s="37">
        <f t="shared" si="11"/>
        <v>-98.91714000000002</v>
      </c>
      <c r="M62" s="37">
        <f t="shared" si="12"/>
        <v>94.39562946175637</v>
      </c>
      <c r="N62" s="37">
        <f t="shared" si="13"/>
        <v>62.9114095835064</v>
      </c>
    </row>
    <row r="63" spans="1:14" ht="23.25" customHeight="1">
      <c r="A63" s="29" t="s">
        <v>68</v>
      </c>
      <c r="B63" s="37">
        <v>10255</v>
      </c>
      <c r="C63" s="37">
        <v>10255</v>
      </c>
      <c r="D63" s="83">
        <v>6191</v>
      </c>
      <c r="E63" s="83">
        <v>6191</v>
      </c>
      <c r="F63" s="83">
        <v>5613.69877</v>
      </c>
      <c r="G63" s="83">
        <v>7112.76559</v>
      </c>
      <c r="H63" s="38">
        <f t="shared" si="7"/>
        <v>1499.06682</v>
      </c>
      <c r="I63" s="37">
        <f t="shared" si="8"/>
        <v>126.7037274606026</v>
      </c>
      <c r="J63" s="37">
        <f t="shared" si="9"/>
        <v>921.76559</v>
      </c>
      <c r="K63" s="37">
        <f t="shared" si="10"/>
        <v>114.88879970925537</v>
      </c>
      <c r="L63" s="37">
        <f t="shared" si="11"/>
        <v>921.76559</v>
      </c>
      <c r="M63" s="37">
        <f t="shared" si="12"/>
        <v>114.88879970925537</v>
      </c>
      <c r="N63" s="37">
        <f t="shared" si="13"/>
        <v>69.35900136518771</v>
      </c>
    </row>
    <row r="64" spans="1:14" ht="23.25" customHeight="1">
      <c r="A64" s="29" t="s">
        <v>69</v>
      </c>
      <c r="B64" s="37">
        <v>20726</v>
      </c>
      <c r="C64" s="37">
        <v>20726</v>
      </c>
      <c r="D64" s="83">
        <v>15055</v>
      </c>
      <c r="E64" s="83">
        <v>12245</v>
      </c>
      <c r="F64" s="83">
        <v>12841.15107</v>
      </c>
      <c r="G64" s="83">
        <v>12486.850269999999</v>
      </c>
      <c r="H64" s="38">
        <f t="shared" si="7"/>
        <v>-354.3008000000009</v>
      </c>
      <c r="I64" s="37">
        <f t="shared" si="8"/>
        <v>97.24089532107654</v>
      </c>
      <c r="J64" s="37">
        <f t="shared" si="9"/>
        <v>-2568.149730000001</v>
      </c>
      <c r="K64" s="37">
        <f t="shared" si="10"/>
        <v>82.94154945200928</v>
      </c>
      <c r="L64" s="37">
        <f t="shared" si="11"/>
        <v>241.850269999999</v>
      </c>
      <c r="M64" s="37">
        <f t="shared" si="12"/>
        <v>101.97509407921599</v>
      </c>
      <c r="N64" s="37">
        <f t="shared" si="13"/>
        <v>60.24727525812988</v>
      </c>
    </row>
    <row r="65" spans="1:14" ht="23.25" customHeight="1">
      <c r="A65" s="29" t="s">
        <v>70</v>
      </c>
      <c r="B65" s="37">
        <v>5676.9</v>
      </c>
      <c r="C65" s="37">
        <v>5730.698</v>
      </c>
      <c r="D65" s="83">
        <v>3686.14</v>
      </c>
      <c r="E65" s="83">
        <v>3739.938</v>
      </c>
      <c r="F65" s="83">
        <v>3793.8859899999998</v>
      </c>
      <c r="G65" s="83">
        <v>3660.6650499999996</v>
      </c>
      <c r="H65" s="38">
        <f t="shared" si="7"/>
        <v>-133.22094000000016</v>
      </c>
      <c r="I65" s="37">
        <f t="shared" si="8"/>
        <v>96.48853601950226</v>
      </c>
      <c r="J65" s="37">
        <f t="shared" si="9"/>
        <v>-25.474950000000263</v>
      </c>
      <c r="K65" s="37">
        <f t="shared" si="10"/>
        <v>99.30889901088943</v>
      </c>
      <c r="L65" s="37">
        <f t="shared" si="11"/>
        <v>-79.27295000000049</v>
      </c>
      <c r="M65" s="37">
        <f t="shared" si="12"/>
        <v>97.88036726812047</v>
      </c>
      <c r="N65" s="37">
        <f t="shared" si="13"/>
        <v>64.48352181648434</v>
      </c>
    </row>
    <row r="66" spans="1:14" ht="23.25" customHeight="1">
      <c r="A66" s="29" t="s">
        <v>71</v>
      </c>
      <c r="B66" s="37">
        <v>12000</v>
      </c>
      <c r="C66" s="37">
        <v>12220</v>
      </c>
      <c r="D66" s="83">
        <v>8086</v>
      </c>
      <c r="E66" s="83">
        <v>8306</v>
      </c>
      <c r="F66" s="83">
        <v>7382.89137</v>
      </c>
      <c r="G66" s="83">
        <v>9179.1804</v>
      </c>
      <c r="H66" s="38">
        <f t="shared" si="7"/>
        <v>1796.289029999999</v>
      </c>
      <c r="I66" s="37">
        <f t="shared" si="8"/>
        <v>124.33042747045049</v>
      </c>
      <c r="J66" s="37">
        <f t="shared" si="9"/>
        <v>1093.1803999999993</v>
      </c>
      <c r="K66" s="37">
        <f t="shared" si="10"/>
        <v>113.51942122186493</v>
      </c>
      <c r="L66" s="37">
        <f t="shared" si="11"/>
        <v>873.1803999999993</v>
      </c>
      <c r="M66" s="37">
        <f t="shared" si="12"/>
        <v>110.51264627979774</v>
      </c>
      <c r="N66" s="37">
        <f t="shared" si="13"/>
        <v>76.49316999999999</v>
      </c>
    </row>
    <row r="67" spans="1:14" ht="23.25" customHeight="1">
      <c r="A67" s="29" t="s">
        <v>72</v>
      </c>
      <c r="B67" s="37">
        <v>3149.3</v>
      </c>
      <c r="C67" s="37">
        <v>3149.3</v>
      </c>
      <c r="D67" s="83">
        <v>2095.7999999999997</v>
      </c>
      <c r="E67" s="83">
        <v>2076.8</v>
      </c>
      <c r="F67" s="83">
        <v>2201.64004</v>
      </c>
      <c r="G67" s="83">
        <v>2439.4975500000005</v>
      </c>
      <c r="H67" s="38">
        <f t="shared" si="7"/>
        <v>237.85751000000027</v>
      </c>
      <c r="I67" s="37">
        <f t="shared" si="8"/>
        <v>110.8036511726958</v>
      </c>
      <c r="J67" s="37">
        <f t="shared" si="9"/>
        <v>343.6975500000008</v>
      </c>
      <c r="K67" s="37">
        <f t="shared" si="10"/>
        <v>116.39934869739483</v>
      </c>
      <c r="L67" s="37">
        <f t="shared" si="11"/>
        <v>362.6975500000003</v>
      </c>
      <c r="M67" s="37">
        <f t="shared" si="12"/>
        <v>117.46425028890602</v>
      </c>
      <c r="N67" s="37">
        <f t="shared" si="13"/>
        <v>77.46158035118917</v>
      </c>
    </row>
    <row r="68" spans="1:14" ht="23.25" customHeight="1">
      <c r="A68" s="29" t="s">
        <v>73</v>
      </c>
      <c r="B68" s="37">
        <v>7400</v>
      </c>
      <c r="C68" s="37">
        <v>7400</v>
      </c>
      <c r="D68" s="83">
        <v>5328</v>
      </c>
      <c r="E68" s="83">
        <v>5328</v>
      </c>
      <c r="F68" s="83">
        <v>5039.313469999999</v>
      </c>
      <c r="G68" s="83">
        <v>4472.65161</v>
      </c>
      <c r="H68" s="38">
        <f t="shared" si="7"/>
        <v>-566.6618599999993</v>
      </c>
      <c r="I68" s="37">
        <f t="shared" si="8"/>
        <v>88.75517739919442</v>
      </c>
      <c r="J68" s="37">
        <f t="shared" si="9"/>
        <v>-855.3483900000001</v>
      </c>
      <c r="K68" s="37">
        <f t="shared" si="10"/>
        <v>83.94616385135136</v>
      </c>
      <c r="L68" s="37">
        <f t="shared" si="11"/>
        <v>-855.3483900000001</v>
      </c>
      <c r="M68" s="37">
        <f t="shared" si="12"/>
        <v>83.94616385135136</v>
      </c>
      <c r="N68" s="37">
        <f t="shared" si="13"/>
        <v>60.44123797297297</v>
      </c>
    </row>
    <row r="69" spans="1:14" ht="23.25" customHeight="1">
      <c r="A69" s="29" t="s">
        <v>74</v>
      </c>
      <c r="B69" s="37">
        <v>2413</v>
      </c>
      <c r="C69" s="37">
        <v>2859.325</v>
      </c>
      <c r="D69" s="83">
        <v>1601.8960000000002</v>
      </c>
      <c r="E69" s="83">
        <v>2048.221</v>
      </c>
      <c r="F69" s="83">
        <v>1649.92405</v>
      </c>
      <c r="G69" s="83">
        <v>3138.67836</v>
      </c>
      <c r="H69" s="38">
        <f t="shared" si="7"/>
        <v>1488.7543099999998</v>
      </c>
      <c r="I69" s="37">
        <f t="shared" si="8"/>
        <v>190.2316873313047</v>
      </c>
      <c r="J69" s="37">
        <f t="shared" si="9"/>
        <v>1536.7823599999997</v>
      </c>
      <c r="K69" s="37">
        <f t="shared" si="10"/>
        <v>195.93521427108874</v>
      </c>
      <c r="L69" s="37">
        <f t="shared" si="11"/>
        <v>1090.4573599999999</v>
      </c>
      <c r="M69" s="37">
        <f t="shared" si="12"/>
        <v>153.23924322619482</v>
      </c>
      <c r="N69" s="37">
        <f t="shared" si="13"/>
        <v>130.07369912971404</v>
      </c>
    </row>
    <row r="70" spans="1:14" ht="23.25" customHeight="1">
      <c r="A70" s="29" t="s">
        <v>75</v>
      </c>
      <c r="B70" s="37">
        <v>23500</v>
      </c>
      <c r="C70" s="37">
        <v>23850</v>
      </c>
      <c r="D70" s="83">
        <v>15480</v>
      </c>
      <c r="E70" s="83">
        <v>15830</v>
      </c>
      <c r="F70" s="83">
        <v>15125.3615</v>
      </c>
      <c r="G70" s="83">
        <v>16240.009280000002</v>
      </c>
      <c r="H70" s="38">
        <f t="shared" si="7"/>
        <v>1114.6477800000011</v>
      </c>
      <c r="I70" s="37">
        <f t="shared" si="8"/>
        <v>107.3693959645196</v>
      </c>
      <c r="J70" s="37">
        <f t="shared" si="9"/>
        <v>760.009280000002</v>
      </c>
      <c r="K70" s="37">
        <f t="shared" si="10"/>
        <v>104.90962067183465</v>
      </c>
      <c r="L70" s="37">
        <f t="shared" si="11"/>
        <v>410.00928000000204</v>
      </c>
      <c r="M70" s="37">
        <f t="shared" si="12"/>
        <v>102.59007757422616</v>
      </c>
      <c r="N70" s="37">
        <f t="shared" si="13"/>
        <v>69.10642246808511</v>
      </c>
    </row>
    <row r="71" spans="1:14" s="32" customFormat="1" ht="48.75" customHeight="1">
      <c r="A71" s="33" t="s">
        <v>77</v>
      </c>
      <c r="B71" s="39">
        <f aca="true" t="shared" si="14" ref="B71:G71">SUM(B9:B70)</f>
        <v>714723.1520000002</v>
      </c>
      <c r="C71" s="39">
        <f t="shared" si="14"/>
        <v>748028.9919999999</v>
      </c>
      <c r="D71" s="84">
        <f t="shared" si="14"/>
        <v>471603.4800000001</v>
      </c>
      <c r="E71" s="39">
        <f t="shared" si="14"/>
        <v>485903.27800000005</v>
      </c>
      <c r="F71" s="84">
        <f t="shared" si="14"/>
        <v>401783.58043999993</v>
      </c>
      <c r="G71" s="39">
        <f t="shared" si="14"/>
        <v>466501.07496000023</v>
      </c>
      <c r="H71" s="39">
        <f t="shared" si="7"/>
        <v>64717.4945200003</v>
      </c>
      <c r="I71" s="39">
        <f t="shared" si="8"/>
        <v>116.10755084842619</v>
      </c>
      <c r="J71" s="39">
        <f t="shared" si="9"/>
        <v>-5102.405039999867</v>
      </c>
      <c r="K71" s="39">
        <f t="shared" si="10"/>
        <v>98.91807307274327</v>
      </c>
      <c r="L71" s="39">
        <f t="shared" si="11"/>
        <v>-19402.20303999982</v>
      </c>
      <c r="M71" s="39">
        <f t="shared" si="12"/>
        <v>96.00698247604747</v>
      </c>
      <c r="N71" s="39">
        <f t="shared" si="13"/>
        <v>65.27017820181094</v>
      </c>
    </row>
    <row r="72" spans="2:13" ht="21.75" customHeight="1">
      <c r="B72" s="80"/>
      <c r="C72" s="80"/>
      <c r="D72" s="81"/>
      <c r="E72" s="80"/>
      <c r="F72" s="81"/>
      <c r="G72" s="80"/>
      <c r="H72" s="36"/>
      <c r="I72" s="34"/>
      <c r="J72" s="34"/>
      <c r="K72" s="34"/>
      <c r="L72" s="34"/>
      <c r="M72" s="34"/>
    </row>
    <row r="73" spans="2:13" ht="21.75" customHeight="1">
      <c r="B73" s="57"/>
      <c r="C73" s="57"/>
      <c r="D73" s="79"/>
      <c r="E73" s="57"/>
      <c r="F73" s="79"/>
      <c r="G73" s="57"/>
      <c r="H73" s="57"/>
      <c r="I73" s="57"/>
      <c r="J73" s="57"/>
      <c r="K73" s="57"/>
      <c r="L73" s="57"/>
      <c r="M73" s="57"/>
    </row>
    <row r="74" ht="21.75" customHeight="1"/>
    <row r="75" ht="21.75" customHeight="1"/>
    <row r="76" ht="21.75" customHeight="1"/>
    <row r="77" ht="21.75" customHeight="1"/>
    <row r="78" ht="21.75" customHeight="1"/>
  </sheetData>
  <sheetProtection objects="1"/>
  <mergeCells count="19">
    <mergeCell ref="M5:N5"/>
    <mergeCell ref="N6:N8"/>
    <mergeCell ref="A2:N2"/>
    <mergeCell ref="A3:N3"/>
    <mergeCell ref="A4:N4"/>
    <mergeCell ref="J7:K7"/>
    <mergeCell ref="G7:G8"/>
    <mergeCell ref="A6:A8"/>
    <mergeCell ref="F7:F8"/>
    <mergeCell ref="L7:M7"/>
    <mergeCell ref="J6:M6"/>
    <mergeCell ref="B7:B8"/>
    <mergeCell ref="C7:C8"/>
    <mergeCell ref="D7:D8"/>
    <mergeCell ref="E7:E8"/>
    <mergeCell ref="F6:G6"/>
    <mergeCell ref="H6:I7"/>
    <mergeCell ref="B6:C6"/>
    <mergeCell ref="D6:E6"/>
  </mergeCells>
  <conditionalFormatting sqref="B72">
    <cfRule type="expression" priority="1" dxfId="11" stopIfTrue="1">
      <formula>IQ72=1</formula>
    </cfRule>
  </conditionalFormatting>
  <conditionalFormatting sqref="C72">
    <cfRule type="expression" priority="2" dxfId="11" stopIfTrue="1">
      <formula>IQ72=1</formula>
    </cfRule>
  </conditionalFormatting>
  <conditionalFormatting sqref="G72">
    <cfRule type="expression" priority="4" dxfId="11" stopIfTrue="1">
      <formula>A72=1</formula>
    </cfRule>
  </conditionalFormatting>
  <conditionalFormatting sqref="E72">
    <cfRule type="expression" priority="5" dxfId="11" stopIfTrue="1">
      <formula>IR72=1</formula>
    </cfRule>
  </conditionalFormatting>
  <printOptions horizontalCentered="1"/>
  <pageMargins left="0.31496062992125984" right="0.2362204724409449" top="0.31496062992125984" bottom="0.2362204724409449" header="0.2755905511811024" footer="0.15748031496062992"/>
  <pageSetup horizontalDpi="120" verticalDpi="120" orientation="landscape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transitionEntry="1">
    <tabColor theme="9" tint="-0.24997000396251678"/>
  </sheetPr>
  <dimension ref="A1:X101"/>
  <sheetViews>
    <sheetView view="pageBreakPreview" zoomScale="60" zoomScaleNormal="75" zoomScalePageLayoutView="0" workbookViewId="0" topLeftCell="A1">
      <pane xSplit="2" ySplit="9" topLeftCell="C78" activePane="bottomRight" state="frozen"/>
      <selection pane="topLeft" activeCell="Q75" sqref="Q75"/>
      <selection pane="topRight" activeCell="Q75" sqref="Q75"/>
      <selection pane="bottomLeft" activeCell="Q75" sqref="Q75"/>
      <selection pane="bottomRight" activeCell="A119" sqref="A119"/>
    </sheetView>
  </sheetViews>
  <sheetFormatPr defaultColWidth="8.796875" defaultRowHeight="15"/>
  <cols>
    <col min="1" max="1" width="73" style="150" customWidth="1"/>
    <col min="2" max="2" width="11.09765625" style="154" customWidth="1"/>
    <col min="3" max="3" width="12.09765625" style="155" customWidth="1"/>
    <col min="4" max="4" width="12.09765625" style="156" customWidth="1"/>
    <col min="5" max="5" width="11.3984375" style="157" customWidth="1"/>
    <col min="6" max="6" width="12.296875" style="157" customWidth="1"/>
    <col min="7" max="7" width="11.69921875" style="158" customWidth="1"/>
    <col min="8" max="8" width="12.09765625" style="165" customWidth="1"/>
    <col min="9" max="9" width="11.3984375" style="160" customWidth="1"/>
    <col min="10" max="10" width="8.69921875" style="160" customWidth="1"/>
    <col min="11" max="11" width="10.8984375" style="150" customWidth="1"/>
    <col min="12" max="12" width="8.3984375" style="150" customWidth="1"/>
    <col min="13" max="13" width="10.69921875" style="150" customWidth="1"/>
    <col min="14" max="14" width="8.8984375" style="150" customWidth="1"/>
    <col min="15" max="16" width="8.69921875" style="150" customWidth="1"/>
    <col min="17" max="17" width="14.296875" style="115" bestFit="1" customWidth="1"/>
    <col min="18" max="18" width="15.296875" style="115" customWidth="1"/>
    <col min="19" max="19" width="15.09765625" style="115" customWidth="1"/>
    <col min="20" max="20" width="8.8984375" style="115" customWidth="1"/>
    <col min="21" max="21" width="17.3984375" style="115" customWidth="1"/>
    <col min="22" max="16384" width="8.8984375" style="115" customWidth="1"/>
  </cols>
  <sheetData>
    <row r="1" ht="20.25">
      <c r="O1" s="19" t="s">
        <v>178</v>
      </c>
    </row>
    <row r="2" spans="1:16" s="87" customFormat="1" ht="21.75" customHeight="1">
      <c r="A2" s="201" t="s">
        <v>0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86"/>
    </row>
    <row r="3" spans="1:16" s="87" customFormat="1" ht="21.75" customHeight="1">
      <c r="A3" s="201" t="s">
        <v>91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86"/>
    </row>
    <row r="4" spans="1:16" s="87" customFormat="1" ht="21.75" customHeight="1">
      <c r="A4" s="201" t="s">
        <v>185</v>
      </c>
      <c r="B4" s="201"/>
      <c r="C4" s="201"/>
      <c r="D4" s="201"/>
      <c r="E4" s="201"/>
      <c r="F4" s="201"/>
      <c r="G4" s="201"/>
      <c r="H4" s="201"/>
      <c r="I4" s="201"/>
      <c r="J4" s="201"/>
      <c r="K4" s="201"/>
      <c r="L4" s="201"/>
      <c r="M4" s="201"/>
      <c r="N4" s="201"/>
      <c r="O4" s="201"/>
      <c r="P4" s="86"/>
    </row>
    <row r="5" spans="1:16" s="87" customFormat="1" ht="21" customHeight="1">
      <c r="A5" s="85"/>
      <c r="B5" s="85"/>
      <c r="C5" s="88"/>
      <c r="D5" s="89"/>
      <c r="E5" s="90"/>
      <c r="F5" s="91"/>
      <c r="G5" s="90"/>
      <c r="H5" s="90"/>
      <c r="I5" s="85"/>
      <c r="J5" s="85"/>
      <c r="K5" s="86"/>
      <c r="L5" s="86"/>
      <c r="M5" s="86"/>
      <c r="N5" s="86"/>
      <c r="O5" s="86"/>
      <c r="P5" s="86"/>
    </row>
    <row r="6" spans="1:16" s="87" customFormat="1" ht="21.75" customHeight="1" thickBot="1">
      <c r="A6" s="92"/>
      <c r="B6" s="92"/>
      <c r="C6" s="93"/>
      <c r="D6" s="94"/>
      <c r="E6" s="95"/>
      <c r="F6" s="95"/>
      <c r="G6" s="96"/>
      <c r="H6" s="97"/>
      <c r="I6" s="97"/>
      <c r="J6" s="97"/>
      <c r="K6" s="86"/>
      <c r="L6" s="86"/>
      <c r="M6" s="86"/>
      <c r="N6" s="86"/>
      <c r="O6" s="98" t="s">
        <v>84</v>
      </c>
      <c r="P6" s="86"/>
    </row>
    <row r="7" spans="1:16" s="99" customFormat="1" ht="62.25" customHeight="1">
      <c r="A7" s="202" t="s">
        <v>92</v>
      </c>
      <c r="B7" s="196" t="s">
        <v>93</v>
      </c>
      <c r="C7" s="200" t="s">
        <v>81</v>
      </c>
      <c r="D7" s="200"/>
      <c r="E7" s="200" t="s">
        <v>186</v>
      </c>
      <c r="F7" s="200"/>
      <c r="G7" s="196" t="s">
        <v>7</v>
      </c>
      <c r="H7" s="196"/>
      <c r="I7" s="196" t="s">
        <v>4</v>
      </c>
      <c r="J7" s="196"/>
      <c r="K7" s="196" t="s">
        <v>187</v>
      </c>
      <c r="L7" s="196"/>
      <c r="M7" s="196"/>
      <c r="N7" s="196"/>
      <c r="O7" s="196" t="s">
        <v>94</v>
      </c>
      <c r="P7" s="198"/>
    </row>
    <row r="8" spans="1:16" s="99" customFormat="1" ht="51" customHeight="1">
      <c r="A8" s="203"/>
      <c r="B8" s="195"/>
      <c r="C8" s="204" t="s">
        <v>82</v>
      </c>
      <c r="D8" s="204" t="s">
        <v>83</v>
      </c>
      <c r="E8" s="204" t="s">
        <v>82</v>
      </c>
      <c r="F8" s="204" t="s">
        <v>83</v>
      </c>
      <c r="G8" s="195" t="s">
        <v>188</v>
      </c>
      <c r="H8" s="195" t="s">
        <v>189</v>
      </c>
      <c r="I8" s="195"/>
      <c r="J8" s="195"/>
      <c r="K8" s="195" t="s">
        <v>79</v>
      </c>
      <c r="L8" s="195"/>
      <c r="M8" s="195" t="s">
        <v>80</v>
      </c>
      <c r="N8" s="195"/>
      <c r="O8" s="199" t="s">
        <v>79</v>
      </c>
      <c r="P8" s="197" t="s">
        <v>80</v>
      </c>
    </row>
    <row r="9" spans="1:16" s="99" customFormat="1" ht="48" customHeight="1">
      <c r="A9" s="203"/>
      <c r="B9" s="195"/>
      <c r="C9" s="204"/>
      <c r="D9" s="204"/>
      <c r="E9" s="204"/>
      <c r="F9" s="204"/>
      <c r="G9" s="195"/>
      <c r="H9" s="195"/>
      <c r="I9" s="101" t="s">
        <v>3</v>
      </c>
      <c r="J9" s="101" t="s">
        <v>2</v>
      </c>
      <c r="K9" s="101" t="s">
        <v>3</v>
      </c>
      <c r="L9" s="101" t="s">
        <v>2</v>
      </c>
      <c r="M9" s="101" t="s">
        <v>3</v>
      </c>
      <c r="N9" s="101" t="s">
        <v>2</v>
      </c>
      <c r="O9" s="199"/>
      <c r="P9" s="197"/>
    </row>
    <row r="10" spans="1:16" s="99" customFormat="1" ht="29.25" customHeight="1">
      <c r="A10" s="102" t="s">
        <v>95</v>
      </c>
      <c r="B10" s="103"/>
      <c r="C10" s="104"/>
      <c r="D10" s="105"/>
      <c r="E10" s="106"/>
      <c r="F10" s="106"/>
      <c r="G10" s="106"/>
      <c r="H10" s="106"/>
      <c r="I10" s="107"/>
      <c r="J10" s="107"/>
      <c r="K10" s="107"/>
      <c r="L10" s="107"/>
      <c r="M10" s="107"/>
      <c r="N10" s="107"/>
      <c r="O10" s="101"/>
      <c r="P10" s="108"/>
    </row>
    <row r="11" spans="1:16" ht="26.25" customHeight="1">
      <c r="A11" s="109" t="s">
        <v>96</v>
      </c>
      <c r="B11" s="110">
        <v>11010000</v>
      </c>
      <c r="C11" s="111">
        <v>4809003.508000001</v>
      </c>
      <c r="D11" s="112">
        <v>4954034.513</v>
      </c>
      <c r="E11" s="112">
        <v>3067644.4470000006</v>
      </c>
      <c r="F11" s="112">
        <v>3076933.423</v>
      </c>
      <c r="G11" s="112">
        <v>2569035.45523</v>
      </c>
      <c r="H11" s="112">
        <v>3130497.167309999</v>
      </c>
      <c r="I11" s="113">
        <f aca="true" t="shared" si="0" ref="I11:I42">H11-G11</f>
        <v>561461.712079999</v>
      </c>
      <c r="J11" s="62">
        <f aca="true" t="shared" si="1" ref="J11:J42">IF(G11=0,"-",H11/G11*100)</f>
        <v>121.8549615941261</v>
      </c>
      <c r="K11" s="62">
        <f aca="true" t="shared" si="2" ref="K11:K42">H11-E11</f>
        <v>62852.720309998374</v>
      </c>
      <c r="L11" s="62">
        <f aca="true" t="shared" si="3" ref="L11:L42">IF(E11=0,"-",H11/E11*100)</f>
        <v>102.04889195589355</v>
      </c>
      <c r="M11" s="62">
        <f aca="true" t="shared" si="4" ref="M11:M42">H11-F11</f>
        <v>53563.74430999905</v>
      </c>
      <c r="N11" s="62">
        <f aca="true" t="shared" si="5" ref="N11:N42">IF(F11=0,"-",H11/F11*100)</f>
        <v>101.74081583662525</v>
      </c>
      <c r="O11" s="62">
        <f aca="true" t="shared" si="6" ref="O11:O42">IF(C11=0,"-",H11/C11*100)</f>
        <v>65.09658730966345</v>
      </c>
      <c r="P11" s="114">
        <f aca="true" t="shared" si="7" ref="P11:P42">IF(D11=0,"-",H11/D11*100)</f>
        <v>63.19086310551908</v>
      </c>
    </row>
    <row r="12" spans="1:16" ht="26.25" customHeight="1">
      <c r="A12" s="109" t="s">
        <v>97</v>
      </c>
      <c r="B12" s="110">
        <v>11020000</v>
      </c>
      <c r="C12" s="111">
        <v>68200</v>
      </c>
      <c r="D12" s="112">
        <v>87300</v>
      </c>
      <c r="E12" s="112">
        <v>51152</v>
      </c>
      <c r="F12" s="112">
        <v>70252</v>
      </c>
      <c r="G12" s="112">
        <v>56744.97734</v>
      </c>
      <c r="H12" s="112">
        <v>91046.54498</v>
      </c>
      <c r="I12" s="113">
        <f t="shared" si="0"/>
        <v>34301.56764000001</v>
      </c>
      <c r="J12" s="62">
        <f t="shared" si="1"/>
        <v>160.44864100389825</v>
      </c>
      <c r="K12" s="62">
        <f t="shared" si="2"/>
        <v>39894.544980000006</v>
      </c>
      <c r="L12" s="62">
        <f t="shared" si="3"/>
        <v>177.9921508054426</v>
      </c>
      <c r="M12" s="62">
        <f t="shared" si="4"/>
        <v>20794.544980000006</v>
      </c>
      <c r="N12" s="62">
        <f t="shared" si="5"/>
        <v>129.59993306952114</v>
      </c>
      <c r="O12" s="62">
        <f t="shared" si="6"/>
        <v>133.4993328152493</v>
      </c>
      <c r="P12" s="114">
        <f t="shared" si="7"/>
        <v>104.2915750057274</v>
      </c>
    </row>
    <row r="13" spans="1:16" ht="15.75">
      <c r="A13" s="109" t="s">
        <v>98</v>
      </c>
      <c r="B13" s="110">
        <v>11020200</v>
      </c>
      <c r="C13" s="111">
        <v>2701.985</v>
      </c>
      <c r="D13" s="112">
        <v>2790.285</v>
      </c>
      <c r="E13" s="112">
        <v>2149.125</v>
      </c>
      <c r="F13" s="112">
        <v>2239.925</v>
      </c>
      <c r="G13" s="112">
        <v>2385.01815</v>
      </c>
      <c r="H13" s="112">
        <v>2393.77738</v>
      </c>
      <c r="I13" s="113">
        <f t="shared" si="0"/>
        <v>8.759230000000116</v>
      </c>
      <c r="J13" s="62">
        <f t="shared" si="1"/>
        <v>100.36726051749334</v>
      </c>
      <c r="K13" s="62">
        <f t="shared" si="2"/>
        <v>244.65238</v>
      </c>
      <c r="L13" s="62">
        <f t="shared" si="3"/>
        <v>111.38381341243529</v>
      </c>
      <c r="M13" s="62">
        <f t="shared" si="4"/>
        <v>153.8523799999998</v>
      </c>
      <c r="N13" s="62">
        <f t="shared" si="5"/>
        <v>106.86863979820751</v>
      </c>
      <c r="O13" s="62">
        <f t="shared" si="6"/>
        <v>88.59328900789605</v>
      </c>
      <c r="P13" s="114">
        <f t="shared" si="7"/>
        <v>85.78970893654233</v>
      </c>
    </row>
    <row r="14" spans="1:16" ht="31.5">
      <c r="A14" s="109" t="s">
        <v>99</v>
      </c>
      <c r="B14" s="110">
        <v>13010100</v>
      </c>
      <c r="C14" s="111">
        <v>8407.38</v>
      </c>
      <c r="D14" s="112">
        <v>9961.918</v>
      </c>
      <c r="E14" s="112">
        <v>5688.445</v>
      </c>
      <c r="F14" s="112">
        <v>7492.983</v>
      </c>
      <c r="G14" s="112">
        <v>8263.64112</v>
      </c>
      <c r="H14" s="112">
        <v>8842.783970000002</v>
      </c>
      <c r="I14" s="113">
        <f t="shared" si="0"/>
        <v>579.142850000002</v>
      </c>
      <c r="J14" s="62">
        <f t="shared" si="1"/>
        <v>107.00832528409707</v>
      </c>
      <c r="K14" s="62">
        <f t="shared" si="2"/>
        <v>3154.3389700000025</v>
      </c>
      <c r="L14" s="62">
        <f t="shared" si="3"/>
        <v>155.451691455222</v>
      </c>
      <c r="M14" s="62">
        <f t="shared" si="4"/>
        <v>1349.800970000002</v>
      </c>
      <c r="N14" s="62">
        <f t="shared" si="5"/>
        <v>118.01420035251651</v>
      </c>
      <c r="O14" s="62">
        <f t="shared" si="6"/>
        <v>105.17883062261969</v>
      </c>
      <c r="P14" s="114">
        <f t="shared" si="7"/>
        <v>88.76587791628081</v>
      </c>
    </row>
    <row r="15" spans="1:16" ht="31.5">
      <c r="A15" s="109" t="s">
        <v>100</v>
      </c>
      <c r="B15" s="110">
        <v>13010200</v>
      </c>
      <c r="C15" s="111">
        <v>33789.818</v>
      </c>
      <c r="D15" s="112">
        <v>41272.015289999996</v>
      </c>
      <c r="E15" s="112">
        <v>19257.527</v>
      </c>
      <c r="F15" s="112">
        <v>27589.92429</v>
      </c>
      <c r="G15" s="112">
        <v>21622.950210000003</v>
      </c>
      <c r="H15" s="112">
        <v>33533.48734000001</v>
      </c>
      <c r="I15" s="113">
        <f t="shared" si="0"/>
        <v>11910.537130000004</v>
      </c>
      <c r="J15" s="62">
        <f t="shared" si="1"/>
        <v>155.0828495386893</v>
      </c>
      <c r="K15" s="62">
        <f t="shared" si="2"/>
        <v>14275.960340000009</v>
      </c>
      <c r="L15" s="62">
        <f t="shared" si="3"/>
        <v>174.13184642036336</v>
      </c>
      <c r="M15" s="62">
        <f t="shared" si="4"/>
        <v>5943.563050000008</v>
      </c>
      <c r="N15" s="62">
        <f t="shared" si="5"/>
        <v>121.54251308385888</v>
      </c>
      <c r="O15" s="62">
        <f t="shared" si="6"/>
        <v>99.24139674265192</v>
      </c>
      <c r="P15" s="114">
        <f t="shared" si="7"/>
        <v>81.2499392248602</v>
      </c>
    </row>
    <row r="16" spans="1:16" ht="31.5">
      <c r="A16" s="109" t="s">
        <v>101</v>
      </c>
      <c r="B16" s="110">
        <v>13020000</v>
      </c>
      <c r="C16" s="111">
        <v>9300</v>
      </c>
      <c r="D16" s="112">
        <v>9300</v>
      </c>
      <c r="E16" s="112">
        <v>6828</v>
      </c>
      <c r="F16" s="112">
        <v>6828</v>
      </c>
      <c r="G16" s="112">
        <v>7117.919110000001</v>
      </c>
      <c r="H16" s="112">
        <v>7741.87736</v>
      </c>
      <c r="I16" s="113">
        <f t="shared" si="0"/>
        <v>623.9582499999997</v>
      </c>
      <c r="J16" s="62">
        <f t="shared" si="1"/>
        <v>108.76602052309639</v>
      </c>
      <c r="K16" s="62">
        <f t="shared" si="2"/>
        <v>913.8773600000004</v>
      </c>
      <c r="L16" s="62">
        <f t="shared" si="3"/>
        <v>113.38426127709434</v>
      </c>
      <c r="M16" s="62">
        <f t="shared" si="4"/>
        <v>913.8773600000004</v>
      </c>
      <c r="N16" s="62">
        <f t="shared" si="5"/>
        <v>113.38426127709434</v>
      </c>
      <c r="O16" s="62">
        <f t="shared" si="6"/>
        <v>83.24599311827957</v>
      </c>
      <c r="P16" s="114">
        <f t="shared" si="7"/>
        <v>83.24599311827957</v>
      </c>
    </row>
    <row r="17" spans="1:16" ht="31.5">
      <c r="A17" s="109" t="s">
        <v>102</v>
      </c>
      <c r="B17" s="110">
        <v>13030100</v>
      </c>
      <c r="C17" s="111">
        <v>13768.943</v>
      </c>
      <c r="D17" s="112">
        <v>13785.943</v>
      </c>
      <c r="E17" s="112">
        <v>9727.197999999999</v>
      </c>
      <c r="F17" s="112">
        <v>9744.198</v>
      </c>
      <c r="G17" s="112">
        <v>8715.0064</v>
      </c>
      <c r="H17" s="112">
        <v>11030.480399999999</v>
      </c>
      <c r="I17" s="113">
        <f t="shared" si="0"/>
        <v>2315.4739999999983</v>
      </c>
      <c r="J17" s="62">
        <f t="shared" si="1"/>
        <v>126.5688158301295</v>
      </c>
      <c r="K17" s="62">
        <f t="shared" si="2"/>
        <v>1303.2824</v>
      </c>
      <c r="L17" s="62">
        <f t="shared" si="3"/>
        <v>113.39833320962522</v>
      </c>
      <c r="M17" s="62">
        <f t="shared" si="4"/>
        <v>1286.2823999999982</v>
      </c>
      <c r="N17" s="62">
        <f t="shared" si="5"/>
        <v>113.20049531013223</v>
      </c>
      <c r="O17" s="62">
        <f t="shared" si="6"/>
        <v>80.11130847153626</v>
      </c>
      <c r="P17" s="114">
        <f t="shared" si="7"/>
        <v>80.01251999953865</v>
      </c>
    </row>
    <row r="18" spans="1:16" ht="47.25">
      <c r="A18" s="109" t="s">
        <v>103</v>
      </c>
      <c r="B18" s="110" t="s">
        <v>172</v>
      </c>
      <c r="C18" s="111">
        <v>3585.27</v>
      </c>
      <c r="D18" s="112">
        <v>2458.27</v>
      </c>
      <c r="E18" s="112">
        <v>2417.695</v>
      </c>
      <c r="F18" s="112">
        <v>1572.495</v>
      </c>
      <c r="G18" s="112">
        <v>2684.17151</v>
      </c>
      <c r="H18" s="112">
        <v>1519.21775</v>
      </c>
      <c r="I18" s="113">
        <f t="shared" si="0"/>
        <v>-1164.95376</v>
      </c>
      <c r="J18" s="62">
        <f t="shared" si="1"/>
        <v>56.59913102944751</v>
      </c>
      <c r="K18" s="62">
        <f t="shared" si="2"/>
        <v>-898.4772500000001</v>
      </c>
      <c r="L18" s="62">
        <f t="shared" si="3"/>
        <v>62.83744434264867</v>
      </c>
      <c r="M18" s="62">
        <f t="shared" si="4"/>
        <v>-53.27724999999987</v>
      </c>
      <c r="N18" s="62">
        <f t="shared" si="5"/>
        <v>96.61192881376412</v>
      </c>
      <c r="O18" s="62">
        <f t="shared" si="6"/>
        <v>42.3738728185046</v>
      </c>
      <c r="P18" s="114">
        <f t="shared" si="7"/>
        <v>61.80028027840717</v>
      </c>
    </row>
    <row r="19" spans="1:16" ht="31.5">
      <c r="A19" s="109" t="s">
        <v>104</v>
      </c>
      <c r="B19" s="110">
        <v>13040200</v>
      </c>
      <c r="C19" s="111"/>
      <c r="D19" s="112">
        <v>1127</v>
      </c>
      <c r="E19" s="112"/>
      <c r="F19" s="112">
        <v>845.2</v>
      </c>
      <c r="G19" s="112"/>
      <c r="H19" s="112">
        <v>845.25</v>
      </c>
      <c r="I19" s="113">
        <f t="shared" si="0"/>
        <v>845.25</v>
      </c>
      <c r="J19" s="62" t="str">
        <f t="shared" si="1"/>
        <v>-</v>
      </c>
      <c r="K19" s="62">
        <f t="shared" si="2"/>
        <v>845.25</v>
      </c>
      <c r="L19" s="62" t="str">
        <f t="shared" si="3"/>
        <v>-</v>
      </c>
      <c r="M19" s="62">
        <f t="shared" si="4"/>
        <v>0.049999999999954525</v>
      </c>
      <c r="N19" s="62">
        <f t="shared" si="5"/>
        <v>100.00591575958353</v>
      </c>
      <c r="O19" s="62" t="str">
        <f t="shared" si="6"/>
        <v>-</v>
      </c>
      <c r="P19" s="114">
        <f t="shared" si="7"/>
        <v>75</v>
      </c>
    </row>
    <row r="20" spans="1:16" ht="24" customHeight="1">
      <c r="A20" s="109" t="s">
        <v>105</v>
      </c>
      <c r="B20" s="110">
        <v>13030700</v>
      </c>
      <c r="C20" s="111">
        <v>44313.27</v>
      </c>
      <c r="D20" s="112">
        <v>50933.77</v>
      </c>
      <c r="E20" s="112">
        <v>29029.611000000004</v>
      </c>
      <c r="F20" s="112">
        <v>35765.111</v>
      </c>
      <c r="G20" s="112">
        <v>31331.85634</v>
      </c>
      <c r="H20" s="112">
        <v>47601.82614000001</v>
      </c>
      <c r="I20" s="113">
        <f t="shared" si="0"/>
        <v>16269.969800000013</v>
      </c>
      <c r="J20" s="62">
        <f t="shared" si="1"/>
        <v>151.92788331289793</v>
      </c>
      <c r="K20" s="62">
        <f t="shared" si="2"/>
        <v>18572.215140000008</v>
      </c>
      <c r="L20" s="62">
        <f t="shared" si="3"/>
        <v>163.97679645104444</v>
      </c>
      <c r="M20" s="62">
        <f t="shared" si="4"/>
        <v>11836.715140000015</v>
      </c>
      <c r="N20" s="62">
        <f t="shared" si="5"/>
        <v>133.0957036313966</v>
      </c>
      <c r="O20" s="62">
        <f t="shared" si="6"/>
        <v>107.42115429531609</v>
      </c>
      <c r="P20" s="114">
        <f t="shared" si="7"/>
        <v>93.45828148986422</v>
      </c>
    </row>
    <row r="21" spans="1:16" ht="24" customHeight="1">
      <c r="A21" s="109" t="s">
        <v>106</v>
      </c>
      <c r="B21" s="110">
        <v>13030800</v>
      </c>
      <c r="C21" s="111">
        <v>22369.859</v>
      </c>
      <c r="D21" s="112">
        <v>27576.759</v>
      </c>
      <c r="E21" s="112">
        <v>14775.464</v>
      </c>
      <c r="F21" s="112">
        <v>20409.864</v>
      </c>
      <c r="G21" s="112">
        <v>14554.387</v>
      </c>
      <c r="H21" s="112">
        <v>33833.800599999995</v>
      </c>
      <c r="I21" s="113">
        <f t="shared" si="0"/>
        <v>19279.413599999993</v>
      </c>
      <c r="J21" s="62">
        <f t="shared" si="1"/>
        <v>232.46462114824894</v>
      </c>
      <c r="K21" s="62">
        <f t="shared" si="2"/>
        <v>19058.336599999995</v>
      </c>
      <c r="L21" s="62">
        <f t="shared" si="3"/>
        <v>228.98638310106537</v>
      </c>
      <c r="M21" s="62">
        <f t="shared" si="4"/>
        <v>13423.936599999994</v>
      </c>
      <c r="N21" s="62">
        <f t="shared" si="5"/>
        <v>165.77180818059344</v>
      </c>
      <c r="O21" s="62">
        <f t="shared" si="6"/>
        <v>151.2472680315061</v>
      </c>
      <c r="P21" s="114">
        <f t="shared" si="7"/>
        <v>122.689546657749</v>
      </c>
    </row>
    <row r="22" spans="1:16" ht="24" customHeight="1">
      <c r="A22" s="109" t="s">
        <v>107</v>
      </c>
      <c r="B22" s="110">
        <v>13030900</v>
      </c>
      <c r="C22" s="111">
        <v>158.2</v>
      </c>
      <c r="D22" s="112">
        <v>158.2</v>
      </c>
      <c r="E22" s="112">
        <v>104.67999999999999</v>
      </c>
      <c r="F22" s="112">
        <v>104.68</v>
      </c>
      <c r="G22" s="112">
        <v>96.93139</v>
      </c>
      <c r="H22" s="112">
        <v>263.70234999999997</v>
      </c>
      <c r="I22" s="113">
        <f t="shared" si="0"/>
        <v>166.77095999999997</v>
      </c>
      <c r="J22" s="62">
        <f t="shared" si="1"/>
        <v>272.05051944473297</v>
      </c>
      <c r="K22" s="62">
        <f t="shared" si="2"/>
        <v>159.02234999999996</v>
      </c>
      <c r="L22" s="62">
        <f t="shared" si="3"/>
        <v>251.9128295758502</v>
      </c>
      <c r="M22" s="62">
        <f t="shared" si="4"/>
        <v>159.02234999999996</v>
      </c>
      <c r="N22" s="62">
        <f t="shared" si="5"/>
        <v>251.91282957585014</v>
      </c>
      <c r="O22" s="62">
        <f t="shared" si="6"/>
        <v>166.68922250316055</v>
      </c>
      <c r="P22" s="114">
        <f t="shared" si="7"/>
        <v>166.68922250316055</v>
      </c>
    </row>
    <row r="23" spans="1:16" ht="31.5">
      <c r="A23" s="109" t="s">
        <v>108</v>
      </c>
      <c r="B23" s="110" t="s">
        <v>109</v>
      </c>
      <c r="C23" s="111">
        <v>210462.44</v>
      </c>
      <c r="D23" s="112">
        <v>212021.14</v>
      </c>
      <c r="E23" s="112">
        <v>127872.03300000002</v>
      </c>
      <c r="F23" s="112">
        <v>127157.533</v>
      </c>
      <c r="G23" s="112">
        <v>127984.1789</v>
      </c>
      <c r="H23" s="112">
        <v>105610.24041000004</v>
      </c>
      <c r="I23" s="113">
        <f t="shared" si="0"/>
        <v>-22373.938489999957</v>
      </c>
      <c r="J23" s="62">
        <f t="shared" si="1"/>
        <v>82.51819976320529</v>
      </c>
      <c r="K23" s="62">
        <f t="shared" si="2"/>
        <v>-22261.792589999983</v>
      </c>
      <c r="L23" s="62">
        <f t="shared" si="3"/>
        <v>82.59056959702832</v>
      </c>
      <c r="M23" s="62">
        <f t="shared" si="4"/>
        <v>-21547.292589999954</v>
      </c>
      <c r="N23" s="62">
        <f t="shared" si="5"/>
        <v>83.05464719105557</v>
      </c>
      <c r="O23" s="62">
        <f t="shared" si="6"/>
        <v>50.18008933565535</v>
      </c>
      <c r="P23" s="114">
        <f t="shared" si="7"/>
        <v>49.81118411588582</v>
      </c>
    </row>
    <row r="24" spans="1:16" ht="31.5">
      <c r="A24" s="109" t="s">
        <v>110</v>
      </c>
      <c r="B24" s="110">
        <v>14040000</v>
      </c>
      <c r="C24" s="111">
        <v>209512.17500000002</v>
      </c>
      <c r="D24" s="112">
        <v>210535.154</v>
      </c>
      <c r="E24" s="112">
        <v>136990.82900000003</v>
      </c>
      <c r="F24" s="112">
        <v>136963.808</v>
      </c>
      <c r="G24" s="112">
        <v>121787.52806999999</v>
      </c>
      <c r="H24" s="112">
        <v>139411.95206</v>
      </c>
      <c r="I24" s="113">
        <f t="shared" si="0"/>
        <v>17624.423990000025</v>
      </c>
      <c r="J24" s="62">
        <f t="shared" si="1"/>
        <v>114.47145226551443</v>
      </c>
      <c r="K24" s="62">
        <f t="shared" si="2"/>
        <v>2421.1230599999835</v>
      </c>
      <c r="L24" s="62">
        <f t="shared" si="3"/>
        <v>101.76736141950056</v>
      </c>
      <c r="M24" s="62">
        <f t="shared" si="4"/>
        <v>2448.1440600000205</v>
      </c>
      <c r="N24" s="62">
        <f t="shared" si="5"/>
        <v>101.78743866408857</v>
      </c>
      <c r="O24" s="62">
        <f t="shared" si="6"/>
        <v>66.54121750203777</v>
      </c>
      <c r="P24" s="114">
        <f t="shared" si="7"/>
        <v>66.21789730184442</v>
      </c>
    </row>
    <row r="25" spans="1:16" ht="15.75">
      <c r="A25" s="109" t="s">
        <v>111</v>
      </c>
      <c r="B25" s="110">
        <v>16010000</v>
      </c>
      <c r="C25" s="111"/>
      <c r="D25" s="112"/>
      <c r="E25" s="112"/>
      <c r="F25" s="112"/>
      <c r="G25" s="112">
        <v>2.62139</v>
      </c>
      <c r="H25" s="112">
        <v>2.6355</v>
      </c>
      <c r="I25" s="113">
        <f t="shared" si="0"/>
        <v>0.014110000000000067</v>
      </c>
      <c r="J25" s="62">
        <f t="shared" si="1"/>
        <v>100.5382640507517</v>
      </c>
      <c r="K25" s="62">
        <f t="shared" si="2"/>
        <v>2.6355</v>
      </c>
      <c r="L25" s="62" t="str">
        <f t="shared" si="3"/>
        <v>-</v>
      </c>
      <c r="M25" s="62">
        <f t="shared" si="4"/>
        <v>2.6355</v>
      </c>
      <c r="N25" s="62" t="str">
        <f t="shared" si="5"/>
        <v>-</v>
      </c>
      <c r="O25" s="62" t="str">
        <f t="shared" si="6"/>
        <v>-</v>
      </c>
      <c r="P25" s="114" t="str">
        <f t="shared" si="7"/>
        <v>-</v>
      </c>
    </row>
    <row r="26" spans="1:16" ht="31.5">
      <c r="A26" s="116" t="s">
        <v>112</v>
      </c>
      <c r="B26" s="117" t="s">
        <v>113</v>
      </c>
      <c r="C26" s="111">
        <v>142273.571</v>
      </c>
      <c r="D26" s="112">
        <v>157262.425</v>
      </c>
      <c r="E26" s="112">
        <v>90921.827</v>
      </c>
      <c r="F26" s="112">
        <v>92630.381</v>
      </c>
      <c r="G26" s="112">
        <v>86743.06754999999</v>
      </c>
      <c r="H26" s="112">
        <v>114658.90321999998</v>
      </c>
      <c r="I26" s="113">
        <f t="shared" si="0"/>
        <v>27915.835669999986</v>
      </c>
      <c r="J26" s="62">
        <f t="shared" si="1"/>
        <v>132.1822094358248</v>
      </c>
      <c r="K26" s="62">
        <f t="shared" si="2"/>
        <v>23737.076219999974</v>
      </c>
      <c r="L26" s="62">
        <f t="shared" si="3"/>
        <v>126.10712631192504</v>
      </c>
      <c r="M26" s="62">
        <f t="shared" si="4"/>
        <v>22028.522219999984</v>
      </c>
      <c r="N26" s="62">
        <f t="shared" si="5"/>
        <v>123.7810985793095</v>
      </c>
      <c r="O26" s="62">
        <f t="shared" si="6"/>
        <v>80.59044446139613</v>
      </c>
      <c r="P26" s="114">
        <f t="shared" si="7"/>
        <v>72.90928091691323</v>
      </c>
    </row>
    <row r="27" spans="1:16" ht="31.5">
      <c r="A27" s="116" t="s">
        <v>114</v>
      </c>
      <c r="B27" s="117" t="s">
        <v>115</v>
      </c>
      <c r="C27" s="111">
        <v>714723.1520000001</v>
      </c>
      <c r="D27" s="112">
        <v>748028.992</v>
      </c>
      <c r="E27" s="112">
        <v>471603.48</v>
      </c>
      <c r="F27" s="112">
        <v>485903.27800000005</v>
      </c>
      <c r="G27" s="112">
        <v>401783.58044000005</v>
      </c>
      <c r="H27" s="112">
        <v>466501.07495999994</v>
      </c>
      <c r="I27" s="113">
        <f t="shared" si="0"/>
        <v>64717.49451999989</v>
      </c>
      <c r="J27" s="62">
        <f t="shared" si="1"/>
        <v>116.10755084842607</v>
      </c>
      <c r="K27" s="62">
        <f t="shared" si="2"/>
        <v>-5102.4050400000415</v>
      </c>
      <c r="L27" s="62">
        <f t="shared" si="3"/>
        <v>98.91807307274321</v>
      </c>
      <c r="M27" s="62">
        <f t="shared" si="4"/>
        <v>-19402.20304000011</v>
      </c>
      <c r="N27" s="62">
        <f t="shared" si="5"/>
        <v>96.0069824760474</v>
      </c>
      <c r="O27" s="62">
        <f t="shared" si="6"/>
        <v>65.27017820181091</v>
      </c>
      <c r="P27" s="114">
        <f t="shared" si="7"/>
        <v>62.36403668161567</v>
      </c>
    </row>
    <row r="28" spans="1:16" ht="31.5">
      <c r="A28" s="116" t="s">
        <v>116</v>
      </c>
      <c r="B28" s="117" t="s">
        <v>117</v>
      </c>
      <c r="C28" s="111">
        <v>3815.05</v>
      </c>
      <c r="D28" s="112">
        <v>3814.566</v>
      </c>
      <c r="E28" s="112">
        <v>2362.938</v>
      </c>
      <c r="F28" s="112">
        <v>2364.4539999999997</v>
      </c>
      <c r="G28" s="112">
        <v>2281.57606</v>
      </c>
      <c r="H28" s="112">
        <v>1225.4584800000002</v>
      </c>
      <c r="I28" s="113">
        <f t="shared" si="0"/>
        <v>-1056.1175799999996</v>
      </c>
      <c r="J28" s="62">
        <f t="shared" si="1"/>
        <v>53.71105094782597</v>
      </c>
      <c r="K28" s="62">
        <f t="shared" si="2"/>
        <v>-1137.4795199999999</v>
      </c>
      <c r="L28" s="62">
        <f t="shared" si="3"/>
        <v>51.861643428646886</v>
      </c>
      <c r="M28" s="62">
        <f t="shared" si="4"/>
        <v>-1138.9955199999995</v>
      </c>
      <c r="N28" s="62">
        <f t="shared" si="5"/>
        <v>51.82839167097353</v>
      </c>
      <c r="O28" s="62">
        <f t="shared" si="6"/>
        <v>32.121688575510156</v>
      </c>
      <c r="P28" s="114">
        <f t="shared" si="7"/>
        <v>32.12576424159394</v>
      </c>
    </row>
    <row r="29" spans="1:16" ht="30" customHeight="1">
      <c r="A29" s="116" t="s">
        <v>118</v>
      </c>
      <c r="B29" s="117">
        <v>18020000</v>
      </c>
      <c r="C29" s="111">
        <v>2231.755</v>
      </c>
      <c r="D29" s="112">
        <v>2231.755</v>
      </c>
      <c r="E29" s="112">
        <v>1487.679</v>
      </c>
      <c r="F29" s="112">
        <v>1487.679</v>
      </c>
      <c r="G29" s="112">
        <v>1083.2633999999998</v>
      </c>
      <c r="H29" s="112">
        <v>1551.32912</v>
      </c>
      <c r="I29" s="113">
        <f t="shared" si="0"/>
        <v>468.0657200000003</v>
      </c>
      <c r="J29" s="62">
        <f t="shared" si="1"/>
        <v>143.20885575936566</v>
      </c>
      <c r="K29" s="62">
        <f t="shared" si="2"/>
        <v>63.650120000000015</v>
      </c>
      <c r="L29" s="62">
        <f t="shared" si="3"/>
        <v>104.2784848075425</v>
      </c>
      <c r="M29" s="62">
        <f t="shared" si="4"/>
        <v>63.650120000000015</v>
      </c>
      <c r="N29" s="62">
        <f t="shared" si="5"/>
        <v>104.2784848075425</v>
      </c>
      <c r="O29" s="62">
        <f t="shared" si="6"/>
        <v>69.51162291559781</v>
      </c>
      <c r="P29" s="114">
        <f t="shared" si="7"/>
        <v>69.51162291559781</v>
      </c>
    </row>
    <row r="30" spans="1:16" ht="30" customHeight="1">
      <c r="A30" s="116" t="s">
        <v>119</v>
      </c>
      <c r="B30" s="117">
        <v>18030000</v>
      </c>
      <c r="C30" s="111">
        <v>7133.692999999999</v>
      </c>
      <c r="D30" s="112">
        <v>7258.793</v>
      </c>
      <c r="E30" s="112">
        <v>4406.222000000001</v>
      </c>
      <c r="F30" s="112">
        <v>4531.322</v>
      </c>
      <c r="G30" s="112">
        <v>3996.61497</v>
      </c>
      <c r="H30" s="112">
        <v>6842.816930000001</v>
      </c>
      <c r="I30" s="113">
        <f t="shared" si="0"/>
        <v>2846.201960000001</v>
      </c>
      <c r="J30" s="62">
        <f t="shared" si="1"/>
        <v>171.2153154948524</v>
      </c>
      <c r="K30" s="62">
        <f t="shared" si="2"/>
        <v>2436.59493</v>
      </c>
      <c r="L30" s="62">
        <f t="shared" si="3"/>
        <v>155.2989597437442</v>
      </c>
      <c r="M30" s="62">
        <f t="shared" si="4"/>
        <v>2311.4949300000007</v>
      </c>
      <c r="N30" s="62">
        <f t="shared" si="5"/>
        <v>151.01149134844093</v>
      </c>
      <c r="O30" s="62">
        <f t="shared" si="6"/>
        <v>95.92250367376339</v>
      </c>
      <c r="P30" s="114">
        <f t="shared" si="7"/>
        <v>94.26934932570748</v>
      </c>
    </row>
    <row r="31" spans="1:16" ht="30" customHeight="1">
      <c r="A31" s="116" t="s">
        <v>120</v>
      </c>
      <c r="B31" s="117">
        <v>18040000</v>
      </c>
      <c r="C31" s="111">
        <v>0</v>
      </c>
      <c r="D31" s="112"/>
      <c r="E31" s="112">
        <v>0</v>
      </c>
      <c r="F31" s="112"/>
      <c r="G31" s="112">
        <v>0.2102</v>
      </c>
      <c r="H31" s="112">
        <v>2E-05</v>
      </c>
      <c r="I31" s="113">
        <f t="shared" si="0"/>
        <v>-0.21018</v>
      </c>
      <c r="J31" s="62">
        <f t="shared" si="1"/>
        <v>0.009514747859181733</v>
      </c>
      <c r="K31" s="62">
        <f t="shared" si="2"/>
        <v>2E-05</v>
      </c>
      <c r="L31" s="62" t="str">
        <f t="shared" si="3"/>
        <v>-</v>
      </c>
      <c r="M31" s="62">
        <f t="shared" si="4"/>
        <v>2E-05</v>
      </c>
      <c r="N31" s="62" t="str">
        <f t="shared" si="5"/>
        <v>-</v>
      </c>
      <c r="O31" s="62" t="str">
        <f t="shared" si="6"/>
        <v>-</v>
      </c>
      <c r="P31" s="114" t="str">
        <f t="shared" si="7"/>
        <v>-</v>
      </c>
    </row>
    <row r="32" spans="1:16" ht="30" customHeight="1">
      <c r="A32" s="109" t="s">
        <v>121</v>
      </c>
      <c r="B32" s="110">
        <v>18050000</v>
      </c>
      <c r="C32" s="111">
        <v>863081.8869999999</v>
      </c>
      <c r="D32" s="112">
        <v>876056.964</v>
      </c>
      <c r="E32" s="112">
        <v>574875.743</v>
      </c>
      <c r="F32" s="112">
        <v>605745.12</v>
      </c>
      <c r="G32" s="112">
        <v>512545.87606</v>
      </c>
      <c r="H32" s="112">
        <v>630730.3747899999</v>
      </c>
      <c r="I32" s="113">
        <f t="shared" si="0"/>
        <v>118184.49872999993</v>
      </c>
      <c r="J32" s="62">
        <f t="shared" si="1"/>
        <v>123.05832594703483</v>
      </c>
      <c r="K32" s="62">
        <f t="shared" si="2"/>
        <v>55854.6317899999</v>
      </c>
      <c r="L32" s="62">
        <f t="shared" si="3"/>
        <v>109.71594861500355</v>
      </c>
      <c r="M32" s="62">
        <f t="shared" si="4"/>
        <v>24985.25478999992</v>
      </c>
      <c r="N32" s="62">
        <f t="shared" si="5"/>
        <v>104.12471416855986</v>
      </c>
      <c r="O32" s="62">
        <f t="shared" si="6"/>
        <v>73.07885662881488</v>
      </c>
      <c r="P32" s="114">
        <f t="shared" si="7"/>
        <v>71.9965025915826</v>
      </c>
    </row>
    <row r="33" spans="1:16" ht="31.5">
      <c r="A33" s="109" t="s">
        <v>122</v>
      </c>
      <c r="B33" s="110">
        <v>21010300</v>
      </c>
      <c r="C33" s="62">
        <v>839.9</v>
      </c>
      <c r="D33" s="118">
        <v>849.32</v>
      </c>
      <c r="E33" s="118">
        <v>484.52200000000005</v>
      </c>
      <c r="F33" s="112">
        <v>481.942</v>
      </c>
      <c r="G33" s="118">
        <v>289.4747</v>
      </c>
      <c r="H33" s="118">
        <v>717.6461500000001</v>
      </c>
      <c r="I33" s="113">
        <f t="shared" si="0"/>
        <v>428.17145000000016</v>
      </c>
      <c r="J33" s="62">
        <f t="shared" si="1"/>
        <v>247.91325459530665</v>
      </c>
      <c r="K33" s="62">
        <f t="shared" si="2"/>
        <v>233.1241500000001</v>
      </c>
      <c r="L33" s="62">
        <f t="shared" si="3"/>
        <v>148.1142548738757</v>
      </c>
      <c r="M33" s="62">
        <f t="shared" si="4"/>
        <v>235.70415000000014</v>
      </c>
      <c r="N33" s="62">
        <f t="shared" si="5"/>
        <v>148.90716102767556</v>
      </c>
      <c r="O33" s="62">
        <f t="shared" si="6"/>
        <v>85.4442374092154</v>
      </c>
      <c r="P33" s="114">
        <f t="shared" si="7"/>
        <v>84.49655606838414</v>
      </c>
    </row>
    <row r="34" spans="1:16" ht="15.75">
      <c r="A34" s="109" t="s">
        <v>123</v>
      </c>
      <c r="B34" s="110">
        <v>21050000</v>
      </c>
      <c r="C34" s="62">
        <v>64.6</v>
      </c>
      <c r="D34" s="118">
        <v>64.6</v>
      </c>
      <c r="E34" s="118">
        <v>38.76</v>
      </c>
      <c r="F34" s="112">
        <v>38.76</v>
      </c>
      <c r="G34" s="118">
        <v>248.59573999999998</v>
      </c>
      <c r="H34" s="118">
        <v>740.2842099999999</v>
      </c>
      <c r="I34" s="113">
        <f t="shared" si="0"/>
        <v>491.68846999999994</v>
      </c>
      <c r="J34" s="62">
        <f t="shared" si="1"/>
        <v>297.7863619062821</v>
      </c>
      <c r="K34" s="62">
        <f t="shared" si="2"/>
        <v>701.5242099999999</v>
      </c>
      <c r="L34" s="62">
        <f t="shared" si="3"/>
        <v>1909.9179824561404</v>
      </c>
      <c r="M34" s="62">
        <f t="shared" si="4"/>
        <v>701.5242099999999</v>
      </c>
      <c r="N34" s="62">
        <f t="shared" si="5"/>
        <v>1909.9179824561404</v>
      </c>
      <c r="O34" s="62">
        <f t="shared" si="6"/>
        <v>1145.9507894736842</v>
      </c>
      <c r="P34" s="114">
        <f t="shared" si="7"/>
        <v>1145.9507894736842</v>
      </c>
    </row>
    <row r="35" spans="1:16" ht="15.75">
      <c r="A35" s="109" t="s">
        <v>124</v>
      </c>
      <c r="B35" s="110">
        <v>21080500</v>
      </c>
      <c r="C35" s="62">
        <v>639.2</v>
      </c>
      <c r="D35" s="118">
        <v>700.747</v>
      </c>
      <c r="E35" s="118">
        <v>344.025</v>
      </c>
      <c r="F35" s="112">
        <v>405.572</v>
      </c>
      <c r="G35" s="118">
        <v>948.0902600000001</v>
      </c>
      <c r="H35" s="118">
        <v>523.26085</v>
      </c>
      <c r="I35" s="113">
        <f t="shared" si="0"/>
        <v>-424.82941000000005</v>
      </c>
      <c r="J35" s="62">
        <f t="shared" si="1"/>
        <v>55.19103740186087</v>
      </c>
      <c r="K35" s="62">
        <f t="shared" si="2"/>
        <v>179.23585000000003</v>
      </c>
      <c r="L35" s="62">
        <f t="shared" si="3"/>
        <v>152.09965845505417</v>
      </c>
      <c r="M35" s="62">
        <f t="shared" si="4"/>
        <v>117.68885</v>
      </c>
      <c r="N35" s="62">
        <f t="shared" si="5"/>
        <v>129.01799187320623</v>
      </c>
      <c r="O35" s="62">
        <f t="shared" si="6"/>
        <v>81.86183510638297</v>
      </c>
      <c r="P35" s="114">
        <f t="shared" si="7"/>
        <v>74.67186445321921</v>
      </c>
    </row>
    <row r="36" spans="1:16" ht="47.25">
      <c r="A36" s="109" t="s">
        <v>125</v>
      </c>
      <c r="B36" s="110">
        <v>21080900</v>
      </c>
      <c r="C36" s="62">
        <v>0</v>
      </c>
      <c r="D36" s="118">
        <v>3</v>
      </c>
      <c r="E36" s="118">
        <v>0</v>
      </c>
      <c r="F36" s="112">
        <v>3</v>
      </c>
      <c r="G36" s="118">
        <v>-17.477109999999996</v>
      </c>
      <c r="H36" s="118">
        <v>51.94898</v>
      </c>
      <c r="I36" s="113">
        <f t="shared" si="0"/>
        <v>69.42608999999999</v>
      </c>
      <c r="J36" s="62">
        <f t="shared" si="1"/>
        <v>-297.24010434219394</v>
      </c>
      <c r="K36" s="62">
        <f t="shared" si="2"/>
        <v>51.94898</v>
      </c>
      <c r="L36" s="62" t="str">
        <f t="shared" si="3"/>
        <v>-</v>
      </c>
      <c r="M36" s="62">
        <f t="shared" si="4"/>
        <v>48.94898</v>
      </c>
      <c r="N36" s="62">
        <f t="shared" si="5"/>
        <v>1731.6326666666664</v>
      </c>
      <c r="O36" s="62" t="str">
        <f t="shared" si="6"/>
        <v>-</v>
      </c>
      <c r="P36" s="114">
        <f t="shared" si="7"/>
        <v>1731.6326666666664</v>
      </c>
    </row>
    <row r="37" spans="1:16" ht="15.75">
      <c r="A37" s="109" t="s">
        <v>126</v>
      </c>
      <c r="B37" s="110">
        <v>21081100</v>
      </c>
      <c r="C37" s="62">
        <v>2988.996</v>
      </c>
      <c r="D37" s="118">
        <v>3181.536</v>
      </c>
      <c r="E37" s="118">
        <v>1868.4860000000003</v>
      </c>
      <c r="F37" s="112">
        <v>2061.736</v>
      </c>
      <c r="G37" s="118">
        <v>1759.35918</v>
      </c>
      <c r="H37" s="118">
        <v>4833.37692</v>
      </c>
      <c r="I37" s="113">
        <f t="shared" si="0"/>
        <v>3074.01774</v>
      </c>
      <c r="J37" s="62">
        <f t="shared" si="1"/>
        <v>274.7237161657917</v>
      </c>
      <c r="K37" s="62">
        <f t="shared" si="2"/>
        <v>2964.8909199999994</v>
      </c>
      <c r="L37" s="62">
        <f t="shared" si="3"/>
        <v>258.67878699653085</v>
      </c>
      <c r="M37" s="62">
        <f t="shared" si="4"/>
        <v>2771.64092</v>
      </c>
      <c r="N37" s="62">
        <f t="shared" si="5"/>
        <v>234.43238707574588</v>
      </c>
      <c r="O37" s="62">
        <f t="shared" si="6"/>
        <v>161.7057005094687</v>
      </c>
      <c r="P37" s="114">
        <f t="shared" si="7"/>
        <v>151.91960487010047</v>
      </c>
    </row>
    <row r="38" spans="1:16" ht="31.5">
      <c r="A38" s="109" t="s">
        <v>127</v>
      </c>
      <c r="B38" s="110">
        <v>21081500</v>
      </c>
      <c r="C38" s="62">
        <v>2502.3</v>
      </c>
      <c r="D38" s="118">
        <v>2637.2</v>
      </c>
      <c r="E38" s="118">
        <v>1332.24</v>
      </c>
      <c r="F38" s="112">
        <v>1448.74</v>
      </c>
      <c r="G38" s="118">
        <v>2774.2136499999997</v>
      </c>
      <c r="H38" s="118">
        <v>2617.2608299999997</v>
      </c>
      <c r="I38" s="113">
        <f t="shared" si="0"/>
        <v>-156.95281999999997</v>
      </c>
      <c r="J38" s="62">
        <f t="shared" si="1"/>
        <v>94.34243934312701</v>
      </c>
      <c r="K38" s="62">
        <f t="shared" si="2"/>
        <v>1285.0208299999997</v>
      </c>
      <c r="L38" s="62">
        <f t="shared" si="3"/>
        <v>196.45565588782802</v>
      </c>
      <c r="M38" s="62">
        <f t="shared" si="4"/>
        <v>1168.5208299999997</v>
      </c>
      <c r="N38" s="62">
        <f t="shared" si="5"/>
        <v>180.65773223628807</v>
      </c>
      <c r="O38" s="62">
        <f t="shared" si="6"/>
        <v>104.59420652999239</v>
      </c>
      <c r="P38" s="114">
        <f t="shared" si="7"/>
        <v>99.2439265129683</v>
      </c>
    </row>
    <row r="39" spans="1:16" ht="15.75">
      <c r="A39" s="109" t="s">
        <v>128</v>
      </c>
      <c r="B39" s="110">
        <v>21081700</v>
      </c>
      <c r="C39" s="62">
        <v>43.871</v>
      </c>
      <c r="D39" s="118">
        <v>193.871</v>
      </c>
      <c r="E39" s="118">
        <v>28.913999999999994</v>
      </c>
      <c r="F39" s="112">
        <v>178.8</v>
      </c>
      <c r="G39" s="118">
        <v>29.91248</v>
      </c>
      <c r="H39" s="118">
        <v>179.91248000000002</v>
      </c>
      <c r="I39" s="113">
        <f t="shared" si="0"/>
        <v>150.00000000000003</v>
      </c>
      <c r="J39" s="62">
        <f t="shared" si="1"/>
        <v>601.4629345343483</v>
      </c>
      <c r="K39" s="62">
        <f t="shared" si="2"/>
        <v>150.99848000000003</v>
      </c>
      <c r="L39" s="62">
        <f t="shared" si="3"/>
        <v>622.2331050702084</v>
      </c>
      <c r="M39" s="62">
        <f t="shared" si="4"/>
        <v>1.112480000000005</v>
      </c>
      <c r="N39" s="62">
        <f t="shared" si="5"/>
        <v>100.62219239373601</v>
      </c>
      <c r="O39" s="62">
        <f t="shared" si="6"/>
        <v>410.09432198946917</v>
      </c>
      <c r="P39" s="114">
        <f t="shared" si="7"/>
        <v>92.80009903492528</v>
      </c>
    </row>
    <row r="40" spans="1:16" ht="47.25">
      <c r="A40" s="109" t="s">
        <v>129</v>
      </c>
      <c r="B40" s="110">
        <v>21082400</v>
      </c>
      <c r="C40" s="62"/>
      <c r="D40" s="118">
        <v>0</v>
      </c>
      <c r="E40" s="118"/>
      <c r="F40" s="112">
        <v>0</v>
      </c>
      <c r="G40" s="118"/>
      <c r="H40" s="118">
        <v>32.9468</v>
      </c>
      <c r="I40" s="113">
        <f t="shared" si="0"/>
        <v>32.9468</v>
      </c>
      <c r="J40" s="62" t="str">
        <f t="shared" si="1"/>
        <v>-</v>
      </c>
      <c r="K40" s="62">
        <f t="shared" si="2"/>
        <v>32.9468</v>
      </c>
      <c r="L40" s="62" t="str">
        <f t="shared" si="3"/>
        <v>-</v>
      </c>
      <c r="M40" s="62">
        <f t="shared" si="4"/>
        <v>32.9468</v>
      </c>
      <c r="N40" s="62" t="str">
        <f t="shared" si="5"/>
        <v>-</v>
      </c>
      <c r="O40" s="62" t="str">
        <f t="shared" si="6"/>
        <v>-</v>
      </c>
      <c r="P40" s="114" t="str">
        <f t="shared" si="7"/>
        <v>-</v>
      </c>
    </row>
    <row r="41" spans="1:16" ht="31.5">
      <c r="A41" s="109" t="s">
        <v>130</v>
      </c>
      <c r="B41" s="110">
        <v>22010300</v>
      </c>
      <c r="C41" s="62">
        <v>5202.61</v>
      </c>
      <c r="D41" s="118">
        <v>2324.72</v>
      </c>
      <c r="E41" s="118">
        <v>3413.7960000000003</v>
      </c>
      <c r="F41" s="112">
        <v>1497.07</v>
      </c>
      <c r="G41" s="118">
        <v>1407.2858999999999</v>
      </c>
      <c r="H41" s="118">
        <v>2098.01088</v>
      </c>
      <c r="I41" s="113">
        <f t="shared" si="0"/>
        <v>690.72498</v>
      </c>
      <c r="J41" s="62">
        <f t="shared" si="1"/>
        <v>149.0820649876475</v>
      </c>
      <c r="K41" s="62">
        <f t="shared" si="2"/>
        <v>-1315.7851200000005</v>
      </c>
      <c r="L41" s="62">
        <f t="shared" si="3"/>
        <v>61.45683221844538</v>
      </c>
      <c r="M41" s="62">
        <f t="shared" si="4"/>
        <v>600.9408799999999</v>
      </c>
      <c r="N41" s="62">
        <f t="shared" si="5"/>
        <v>140.14113434909524</v>
      </c>
      <c r="O41" s="62">
        <f t="shared" si="6"/>
        <v>40.32612246545484</v>
      </c>
      <c r="P41" s="114">
        <f t="shared" si="7"/>
        <v>90.24789566055267</v>
      </c>
    </row>
    <row r="42" spans="1:16" ht="47.25">
      <c r="A42" s="109" t="s">
        <v>131</v>
      </c>
      <c r="B42" s="110">
        <v>22010500</v>
      </c>
      <c r="C42" s="62">
        <v>46.3</v>
      </c>
      <c r="D42" s="118">
        <v>46.3</v>
      </c>
      <c r="E42" s="118">
        <v>23.599999999999998</v>
      </c>
      <c r="F42" s="112">
        <v>23.6</v>
      </c>
      <c r="G42" s="118">
        <v>37.745</v>
      </c>
      <c r="H42" s="118">
        <v>9.36</v>
      </c>
      <c r="I42" s="113">
        <f t="shared" si="0"/>
        <v>-28.384999999999998</v>
      </c>
      <c r="J42" s="62">
        <f t="shared" si="1"/>
        <v>24.797986488276592</v>
      </c>
      <c r="K42" s="62">
        <f t="shared" si="2"/>
        <v>-14.239999999999998</v>
      </c>
      <c r="L42" s="62">
        <f t="shared" si="3"/>
        <v>39.66101694915255</v>
      </c>
      <c r="M42" s="62">
        <f t="shared" si="4"/>
        <v>-14.240000000000002</v>
      </c>
      <c r="N42" s="62">
        <f t="shared" si="5"/>
        <v>39.66101694915254</v>
      </c>
      <c r="O42" s="62">
        <f t="shared" si="6"/>
        <v>20.21598272138229</v>
      </c>
      <c r="P42" s="114">
        <f t="shared" si="7"/>
        <v>20.21598272138229</v>
      </c>
    </row>
    <row r="43" spans="1:16" ht="31.5">
      <c r="A43" s="109" t="s">
        <v>132</v>
      </c>
      <c r="B43" s="110">
        <v>22010900</v>
      </c>
      <c r="C43" s="62">
        <v>6.2</v>
      </c>
      <c r="D43" s="118">
        <v>6.2</v>
      </c>
      <c r="E43" s="118">
        <v>4.1000000000000005</v>
      </c>
      <c r="F43" s="112">
        <v>4.1</v>
      </c>
      <c r="G43" s="118">
        <v>4.3246</v>
      </c>
      <c r="H43" s="118">
        <v>2.6699</v>
      </c>
      <c r="I43" s="113">
        <f aca="true" t="shared" si="8" ref="I43:I65">H43-G43</f>
        <v>-1.6547</v>
      </c>
      <c r="J43" s="62">
        <f aca="true" t="shared" si="9" ref="J43:J65">IF(G43=0,"-",H43/G43*100)</f>
        <v>61.73750173426444</v>
      </c>
      <c r="K43" s="62">
        <f aca="true" t="shared" si="10" ref="K43:K65">H43-E43</f>
        <v>-1.4301000000000004</v>
      </c>
      <c r="L43" s="62">
        <f aca="true" t="shared" si="11" ref="L43:L65">IF(E43=0,"-",H43/E43*100)</f>
        <v>65.11951219512194</v>
      </c>
      <c r="M43" s="62">
        <f aca="true" t="shared" si="12" ref="M43:M65">H43-F43</f>
        <v>-1.4300999999999995</v>
      </c>
      <c r="N43" s="62">
        <f aca="true" t="shared" si="13" ref="N43:N65">IF(F43=0,"-",H43/F43*100)</f>
        <v>65.11951219512197</v>
      </c>
      <c r="O43" s="62">
        <f aca="true" t="shared" si="14" ref="O43:O65">IF(C43=0,"-",H43/C43*100)</f>
        <v>43.06290322580645</v>
      </c>
      <c r="P43" s="114">
        <f aca="true" t="shared" si="15" ref="P43:P65">IF(D43=0,"-",H43/D43*100)</f>
        <v>43.06290322580645</v>
      </c>
    </row>
    <row r="44" spans="1:16" ht="31.5">
      <c r="A44" s="109" t="s">
        <v>133</v>
      </c>
      <c r="B44" s="110">
        <v>22011000</v>
      </c>
      <c r="C44" s="62">
        <v>6310.5</v>
      </c>
      <c r="D44" s="118">
        <v>6310.5</v>
      </c>
      <c r="E44" s="118">
        <v>4750.5</v>
      </c>
      <c r="F44" s="112">
        <v>4750.5</v>
      </c>
      <c r="G44" s="118">
        <v>4778.425</v>
      </c>
      <c r="H44" s="118">
        <v>4808.74</v>
      </c>
      <c r="I44" s="113">
        <f t="shared" si="8"/>
        <v>30.3149999999996</v>
      </c>
      <c r="J44" s="62">
        <f t="shared" si="9"/>
        <v>100.63441405902572</v>
      </c>
      <c r="K44" s="62">
        <f t="shared" si="10"/>
        <v>58.23999999999978</v>
      </c>
      <c r="L44" s="62">
        <f t="shared" si="11"/>
        <v>101.2259762130302</v>
      </c>
      <c r="M44" s="62">
        <f t="shared" si="12"/>
        <v>58.23999999999978</v>
      </c>
      <c r="N44" s="62">
        <f t="shared" si="13"/>
        <v>101.2259762130302</v>
      </c>
      <c r="O44" s="62">
        <f t="shared" si="14"/>
        <v>76.20220267807622</v>
      </c>
      <c r="P44" s="114">
        <f t="shared" si="15"/>
        <v>76.20220267807622</v>
      </c>
    </row>
    <row r="45" spans="1:16" ht="31.5">
      <c r="A45" s="109" t="s">
        <v>134</v>
      </c>
      <c r="B45" s="110">
        <v>22011100</v>
      </c>
      <c r="C45" s="62">
        <v>20580</v>
      </c>
      <c r="D45" s="118">
        <v>20580</v>
      </c>
      <c r="E45" s="118">
        <v>13590</v>
      </c>
      <c r="F45" s="112">
        <v>13590</v>
      </c>
      <c r="G45" s="118">
        <v>13606.52489</v>
      </c>
      <c r="H45" s="118">
        <v>14637.29328</v>
      </c>
      <c r="I45" s="113">
        <f t="shared" si="8"/>
        <v>1030.7683899999993</v>
      </c>
      <c r="J45" s="62">
        <f t="shared" si="9"/>
        <v>107.57554480907578</v>
      </c>
      <c r="K45" s="62">
        <f t="shared" si="10"/>
        <v>1047.2932799999999</v>
      </c>
      <c r="L45" s="62">
        <f t="shared" si="11"/>
        <v>107.7063523178808</v>
      </c>
      <c r="M45" s="62">
        <f t="shared" si="12"/>
        <v>1047.2932799999999</v>
      </c>
      <c r="N45" s="62">
        <f t="shared" si="13"/>
        <v>107.7063523178808</v>
      </c>
      <c r="O45" s="62">
        <f t="shared" si="14"/>
        <v>71.12387405247813</v>
      </c>
      <c r="P45" s="114">
        <f t="shared" si="15"/>
        <v>71.12387405247813</v>
      </c>
    </row>
    <row r="46" spans="1:16" ht="15.75">
      <c r="A46" s="109" t="s">
        <v>135</v>
      </c>
      <c r="B46" s="110">
        <v>22011800</v>
      </c>
      <c r="C46" s="62">
        <v>1100</v>
      </c>
      <c r="D46" s="118">
        <v>1100</v>
      </c>
      <c r="E46" s="118">
        <v>720</v>
      </c>
      <c r="F46" s="112">
        <v>720</v>
      </c>
      <c r="G46" s="118">
        <v>656.53825</v>
      </c>
      <c r="H46" s="118">
        <v>553.63991</v>
      </c>
      <c r="I46" s="113">
        <f t="shared" si="8"/>
        <v>-102.89833999999996</v>
      </c>
      <c r="J46" s="62">
        <f t="shared" si="9"/>
        <v>84.32713707084089</v>
      </c>
      <c r="K46" s="62">
        <f t="shared" si="10"/>
        <v>-166.36009</v>
      </c>
      <c r="L46" s="62">
        <f t="shared" si="11"/>
        <v>76.89443194444443</v>
      </c>
      <c r="M46" s="62">
        <f t="shared" si="12"/>
        <v>-166.36009</v>
      </c>
      <c r="N46" s="62">
        <f t="shared" si="13"/>
        <v>76.89443194444443</v>
      </c>
      <c r="O46" s="62">
        <f t="shared" si="14"/>
        <v>50.3309009090909</v>
      </c>
      <c r="P46" s="114">
        <f t="shared" si="15"/>
        <v>50.3309009090909</v>
      </c>
    </row>
    <row r="47" spans="1:16" ht="15.75">
      <c r="A47" s="109" t="s">
        <v>136</v>
      </c>
      <c r="B47" s="110">
        <v>22012500</v>
      </c>
      <c r="C47" s="62">
        <v>44514.816</v>
      </c>
      <c r="D47" s="118">
        <v>49970.916</v>
      </c>
      <c r="E47" s="118">
        <v>28268.506999999998</v>
      </c>
      <c r="F47" s="112">
        <v>30562.943</v>
      </c>
      <c r="G47" s="118">
        <v>27270.24049</v>
      </c>
      <c r="H47" s="118">
        <v>36646.672399999996</v>
      </c>
      <c r="I47" s="113">
        <f t="shared" si="8"/>
        <v>9376.431909999996</v>
      </c>
      <c r="J47" s="62">
        <f t="shared" si="9"/>
        <v>134.38338548366792</v>
      </c>
      <c r="K47" s="62">
        <f t="shared" si="10"/>
        <v>8378.165399999998</v>
      </c>
      <c r="L47" s="62">
        <f t="shared" si="11"/>
        <v>129.6378064819624</v>
      </c>
      <c r="M47" s="62">
        <f t="shared" si="12"/>
        <v>6083.7293999999965</v>
      </c>
      <c r="N47" s="62">
        <f t="shared" si="13"/>
        <v>119.9055745384206</v>
      </c>
      <c r="O47" s="62">
        <f t="shared" si="14"/>
        <v>82.32466332108392</v>
      </c>
      <c r="P47" s="114">
        <f t="shared" si="15"/>
        <v>73.33600288615881</v>
      </c>
    </row>
    <row r="48" spans="1:16" ht="31.5">
      <c r="A48" s="109" t="s">
        <v>137</v>
      </c>
      <c r="B48" s="110">
        <v>22012600</v>
      </c>
      <c r="C48" s="62">
        <v>14039.577000000001</v>
      </c>
      <c r="D48" s="118">
        <v>15278.332</v>
      </c>
      <c r="E48" s="118">
        <v>8721.219000000001</v>
      </c>
      <c r="F48" s="112">
        <v>10276.574</v>
      </c>
      <c r="G48" s="118">
        <v>8269.51918</v>
      </c>
      <c r="H48" s="118">
        <v>13140.65052</v>
      </c>
      <c r="I48" s="113">
        <f t="shared" si="8"/>
        <v>4871.13134</v>
      </c>
      <c r="J48" s="62">
        <f t="shared" si="9"/>
        <v>158.90465012501488</v>
      </c>
      <c r="K48" s="62">
        <f t="shared" si="10"/>
        <v>4419.431519999998</v>
      </c>
      <c r="L48" s="62">
        <f t="shared" si="11"/>
        <v>150.67447016294392</v>
      </c>
      <c r="M48" s="62">
        <f t="shared" si="12"/>
        <v>2864.0765199999987</v>
      </c>
      <c r="N48" s="62">
        <f t="shared" si="13"/>
        <v>127.86995471447973</v>
      </c>
      <c r="O48" s="62">
        <f t="shared" si="14"/>
        <v>93.5971968386227</v>
      </c>
      <c r="P48" s="114">
        <f t="shared" si="15"/>
        <v>86.00841060398477</v>
      </c>
    </row>
    <row r="49" spans="1:16" ht="63">
      <c r="A49" s="109" t="s">
        <v>138</v>
      </c>
      <c r="B49" s="110">
        <v>22012900</v>
      </c>
      <c r="C49" s="62">
        <v>153.68</v>
      </c>
      <c r="D49" s="118">
        <v>153.68</v>
      </c>
      <c r="E49" s="118">
        <v>96.97999999999999</v>
      </c>
      <c r="F49" s="112">
        <v>96.98</v>
      </c>
      <c r="G49" s="118">
        <v>109.2943</v>
      </c>
      <c r="H49" s="118">
        <v>222.7475</v>
      </c>
      <c r="I49" s="113">
        <f t="shared" si="8"/>
        <v>113.4532</v>
      </c>
      <c r="J49" s="62">
        <f t="shared" si="9"/>
        <v>203.80523046490075</v>
      </c>
      <c r="K49" s="62">
        <f t="shared" si="10"/>
        <v>125.76750000000001</v>
      </c>
      <c r="L49" s="62">
        <f t="shared" si="11"/>
        <v>229.68395545473297</v>
      </c>
      <c r="M49" s="62">
        <f t="shared" si="12"/>
        <v>125.7675</v>
      </c>
      <c r="N49" s="62">
        <f t="shared" si="13"/>
        <v>229.68395545473294</v>
      </c>
      <c r="O49" s="62">
        <f t="shared" si="14"/>
        <v>144.9424128058303</v>
      </c>
      <c r="P49" s="114">
        <f t="shared" si="15"/>
        <v>144.9424128058303</v>
      </c>
    </row>
    <row r="50" spans="1:16" ht="15.75">
      <c r="A50" s="119" t="s">
        <v>139</v>
      </c>
      <c r="B50" s="110">
        <v>22013100</v>
      </c>
      <c r="C50" s="62">
        <v>2.3</v>
      </c>
      <c r="D50" s="118">
        <v>2.3</v>
      </c>
      <c r="E50" s="118">
        <v>2</v>
      </c>
      <c r="F50" s="112">
        <v>2</v>
      </c>
      <c r="G50" s="118">
        <v>2.34</v>
      </c>
      <c r="H50" s="118">
        <v>2</v>
      </c>
      <c r="I50" s="113">
        <f t="shared" si="8"/>
        <v>-0.33999999999999986</v>
      </c>
      <c r="J50" s="62">
        <f t="shared" si="9"/>
        <v>85.47008547008548</v>
      </c>
      <c r="K50" s="62">
        <f t="shared" si="10"/>
        <v>0</v>
      </c>
      <c r="L50" s="62">
        <f t="shared" si="11"/>
        <v>100</v>
      </c>
      <c r="M50" s="62">
        <f t="shared" si="12"/>
        <v>0</v>
      </c>
      <c r="N50" s="62">
        <f t="shared" si="13"/>
        <v>100</v>
      </c>
      <c r="O50" s="62">
        <f t="shared" si="14"/>
        <v>86.95652173913044</v>
      </c>
      <c r="P50" s="114">
        <f t="shared" si="15"/>
        <v>86.95652173913044</v>
      </c>
    </row>
    <row r="51" spans="1:16" ht="15.75">
      <c r="A51" s="119" t="s">
        <v>140</v>
      </c>
      <c r="B51" s="110">
        <v>22013200</v>
      </c>
      <c r="C51" s="62">
        <v>440.8</v>
      </c>
      <c r="D51" s="118">
        <v>440.8</v>
      </c>
      <c r="E51" s="118">
        <v>380.8</v>
      </c>
      <c r="F51" s="112">
        <v>380.8</v>
      </c>
      <c r="G51" s="118">
        <v>370.75</v>
      </c>
      <c r="H51" s="118">
        <v>352</v>
      </c>
      <c r="I51" s="113">
        <f t="shared" si="8"/>
        <v>-18.75</v>
      </c>
      <c r="J51" s="62">
        <f t="shared" si="9"/>
        <v>94.94268374915711</v>
      </c>
      <c r="K51" s="62">
        <f t="shared" si="10"/>
        <v>-28.80000000000001</v>
      </c>
      <c r="L51" s="62">
        <f t="shared" si="11"/>
        <v>92.43697478991596</v>
      </c>
      <c r="M51" s="62">
        <f t="shared" si="12"/>
        <v>-28.80000000000001</v>
      </c>
      <c r="N51" s="62">
        <f t="shared" si="13"/>
        <v>92.43697478991596</v>
      </c>
      <c r="O51" s="62">
        <f t="shared" si="14"/>
        <v>79.85480943738656</v>
      </c>
      <c r="P51" s="114">
        <f t="shared" si="15"/>
        <v>79.85480943738656</v>
      </c>
    </row>
    <row r="52" spans="1:16" ht="15.75">
      <c r="A52" s="119" t="s">
        <v>141</v>
      </c>
      <c r="B52" s="110">
        <v>22013300</v>
      </c>
      <c r="C52" s="62">
        <v>540.8</v>
      </c>
      <c r="D52" s="118">
        <v>540.8</v>
      </c>
      <c r="E52" s="118">
        <v>470</v>
      </c>
      <c r="F52" s="112">
        <v>470</v>
      </c>
      <c r="G52" s="118">
        <v>482.063</v>
      </c>
      <c r="H52" s="118">
        <v>465.09</v>
      </c>
      <c r="I52" s="113">
        <f t="shared" si="8"/>
        <v>-16.973000000000013</v>
      </c>
      <c r="J52" s="62">
        <f t="shared" si="9"/>
        <v>96.47909090720506</v>
      </c>
      <c r="K52" s="62">
        <f t="shared" si="10"/>
        <v>-4.910000000000025</v>
      </c>
      <c r="L52" s="62">
        <f t="shared" si="11"/>
        <v>98.95531914893616</v>
      </c>
      <c r="M52" s="62">
        <f t="shared" si="12"/>
        <v>-4.910000000000025</v>
      </c>
      <c r="N52" s="62">
        <f t="shared" si="13"/>
        <v>98.95531914893616</v>
      </c>
      <c r="O52" s="62">
        <f t="shared" si="14"/>
        <v>86.00036982248521</v>
      </c>
      <c r="P52" s="114">
        <f t="shared" si="15"/>
        <v>86.00036982248521</v>
      </c>
    </row>
    <row r="53" spans="1:16" ht="15.75">
      <c r="A53" s="119" t="s">
        <v>142</v>
      </c>
      <c r="B53" s="110">
        <v>22013400</v>
      </c>
      <c r="C53" s="62">
        <v>454.1</v>
      </c>
      <c r="D53" s="118">
        <v>451.292</v>
      </c>
      <c r="E53" s="118">
        <v>365</v>
      </c>
      <c r="F53" s="112">
        <v>362.192</v>
      </c>
      <c r="G53" s="118">
        <v>375.168</v>
      </c>
      <c r="H53" s="118">
        <v>405.21</v>
      </c>
      <c r="I53" s="113">
        <f t="shared" si="8"/>
        <v>30.041999999999973</v>
      </c>
      <c r="J53" s="62">
        <f t="shared" si="9"/>
        <v>108.00761258955987</v>
      </c>
      <c r="K53" s="62">
        <f t="shared" si="10"/>
        <v>40.20999999999998</v>
      </c>
      <c r="L53" s="62">
        <f t="shared" si="11"/>
        <v>111.01643835616437</v>
      </c>
      <c r="M53" s="62">
        <f t="shared" si="12"/>
        <v>43.01799999999997</v>
      </c>
      <c r="N53" s="62">
        <f t="shared" si="13"/>
        <v>111.87712594425057</v>
      </c>
      <c r="O53" s="62">
        <f t="shared" si="14"/>
        <v>89.23364897599647</v>
      </c>
      <c r="P53" s="114">
        <f t="shared" si="15"/>
        <v>89.78887283621248</v>
      </c>
    </row>
    <row r="54" spans="1:16" ht="31.5">
      <c r="A54" s="109" t="s">
        <v>143</v>
      </c>
      <c r="B54" s="110">
        <v>22080400</v>
      </c>
      <c r="C54" s="62">
        <v>29226.464000000007</v>
      </c>
      <c r="D54" s="118">
        <v>32092.364</v>
      </c>
      <c r="E54" s="118">
        <v>18798.582000000002</v>
      </c>
      <c r="F54" s="112">
        <v>18921.082</v>
      </c>
      <c r="G54" s="118">
        <v>20272.978010000003</v>
      </c>
      <c r="H54" s="118">
        <v>22483.647770000003</v>
      </c>
      <c r="I54" s="113">
        <f t="shared" si="8"/>
        <v>2210.6697600000007</v>
      </c>
      <c r="J54" s="62">
        <f t="shared" si="9"/>
        <v>110.90451417107812</v>
      </c>
      <c r="K54" s="62">
        <f t="shared" si="10"/>
        <v>3685.065770000001</v>
      </c>
      <c r="L54" s="62">
        <f t="shared" si="11"/>
        <v>119.60289222878619</v>
      </c>
      <c r="M54" s="62">
        <f t="shared" si="12"/>
        <v>3562.5657700000047</v>
      </c>
      <c r="N54" s="62">
        <f t="shared" si="13"/>
        <v>118.82855203523776</v>
      </c>
      <c r="O54" s="62">
        <f t="shared" si="14"/>
        <v>76.92907280880779</v>
      </c>
      <c r="P54" s="114">
        <f t="shared" si="15"/>
        <v>70.05918220920093</v>
      </c>
    </row>
    <row r="55" spans="1:16" ht="15.75">
      <c r="A55" s="109" t="s">
        <v>144</v>
      </c>
      <c r="B55" s="110">
        <v>22090000</v>
      </c>
      <c r="C55" s="62">
        <v>1958.2479999999996</v>
      </c>
      <c r="D55" s="118">
        <v>1973.248</v>
      </c>
      <c r="E55" s="118">
        <v>1204.6499999999999</v>
      </c>
      <c r="F55" s="112">
        <v>1219.65</v>
      </c>
      <c r="G55" s="118">
        <v>1169.64376</v>
      </c>
      <c r="H55" s="118">
        <v>1109.1969</v>
      </c>
      <c r="I55" s="113">
        <f t="shared" si="8"/>
        <v>-60.446860000000015</v>
      </c>
      <c r="J55" s="62">
        <f t="shared" si="9"/>
        <v>94.83202817240695</v>
      </c>
      <c r="K55" s="62">
        <f t="shared" si="10"/>
        <v>-95.45309999999995</v>
      </c>
      <c r="L55" s="62">
        <f t="shared" si="11"/>
        <v>92.07627941725814</v>
      </c>
      <c r="M55" s="62">
        <f t="shared" si="12"/>
        <v>-110.45310000000018</v>
      </c>
      <c r="N55" s="62">
        <f t="shared" si="13"/>
        <v>90.94386914278685</v>
      </c>
      <c r="O55" s="62">
        <f t="shared" si="14"/>
        <v>56.642309860650954</v>
      </c>
      <c r="P55" s="114">
        <f t="shared" si="15"/>
        <v>56.21173314251426</v>
      </c>
    </row>
    <row r="56" spans="1:16" ht="31.5">
      <c r="A56" s="109" t="s">
        <v>145</v>
      </c>
      <c r="B56" s="110">
        <v>22130000</v>
      </c>
      <c r="C56" s="62">
        <v>83.16</v>
      </c>
      <c r="D56" s="118">
        <v>92.063</v>
      </c>
      <c r="E56" s="118">
        <v>66.91</v>
      </c>
      <c r="F56" s="112">
        <v>75.813</v>
      </c>
      <c r="G56" s="118">
        <v>53.549150000000004</v>
      </c>
      <c r="H56" s="118">
        <v>14.47085</v>
      </c>
      <c r="I56" s="113">
        <f t="shared" si="8"/>
        <v>-39.078300000000006</v>
      </c>
      <c r="J56" s="62">
        <f t="shared" si="9"/>
        <v>27.023491502666243</v>
      </c>
      <c r="K56" s="62">
        <f t="shared" si="10"/>
        <v>-52.43915</v>
      </c>
      <c r="L56" s="62">
        <f t="shared" si="11"/>
        <v>21.627335226423554</v>
      </c>
      <c r="M56" s="62">
        <f t="shared" si="12"/>
        <v>-61.342150000000004</v>
      </c>
      <c r="N56" s="62">
        <f t="shared" si="13"/>
        <v>19.087557542901614</v>
      </c>
      <c r="O56" s="62">
        <f t="shared" si="14"/>
        <v>17.401214526214527</v>
      </c>
      <c r="P56" s="114">
        <f t="shared" si="15"/>
        <v>15.718421081216125</v>
      </c>
    </row>
    <row r="57" spans="1:16" ht="31.5">
      <c r="A57" s="109" t="s">
        <v>146</v>
      </c>
      <c r="B57" s="110">
        <v>24030000</v>
      </c>
      <c r="C57" s="62"/>
      <c r="D57" s="118"/>
      <c r="E57" s="118">
        <v>0</v>
      </c>
      <c r="F57" s="112"/>
      <c r="G57" s="118">
        <v>4.3645</v>
      </c>
      <c r="H57" s="118"/>
      <c r="I57" s="113">
        <f t="shared" si="8"/>
        <v>-4.3645</v>
      </c>
      <c r="J57" s="62">
        <f t="shared" si="9"/>
        <v>0</v>
      </c>
      <c r="K57" s="62">
        <f t="shared" si="10"/>
        <v>0</v>
      </c>
      <c r="L57" s="62" t="str">
        <f t="shared" si="11"/>
        <v>-</v>
      </c>
      <c r="M57" s="62">
        <f t="shared" si="12"/>
        <v>0</v>
      </c>
      <c r="N57" s="62" t="str">
        <f t="shared" si="13"/>
        <v>-</v>
      </c>
      <c r="O57" s="62" t="str">
        <f t="shared" si="14"/>
        <v>-</v>
      </c>
      <c r="P57" s="114" t="str">
        <f t="shared" si="15"/>
        <v>-</v>
      </c>
    </row>
    <row r="58" spans="1:16" ht="15.75">
      <c r="A58" s="109" t="s">
        <v>124</v>
      </c>
      <c r="B58" s="110">
        <v>24060300</v>
      </c>
      <c r="C58" s="62">
        <v>10477.022</v>
      </c>
      <c r="D58" s="118">
        <v>13465.353</v>
      </c>
      <c r="E58" s="118">
        <v>5932.0740000000005</v>
      </c>
      <c r="F58" s="112">
        <v>6828.325</v>
      </c>
      <c r="G58" s="118">
        <v>5857.23143</v>
      </c>
      <c r="H58" s="118">
        <v>11513.414579999997</v>
      </c>
      <c r="I58" s="113">
        <f t="shared" si="8"/>
        <v>5656.183149999997</v>
      </c>
      <c r="J58" s="62">
        <f t="shared" si="9"/>
        <v>196.5675202968717</v>
      </c>
      <c r="K58" s="62">
        <f t="shared" si="10"/>
        <v>5581.340579999996</v>
      </c>
      <c r="L58" s="62">
        <f t="shared" si="11"/>
        <v>194.0875076743816</v>
      </c>
      <c r="M58" s="62">
        <f t="shared" si="12"/>
        <v>4685.089579999997</v>
      </c>
      <c r="N58" s="62">
        <f t="shared" si="13"/>
        <v>168.61257453328594</v>
      </c>
      <c r="O58" s="62">
        <f t="shared" si="14"/>
        <v>109.8920531044031</v>
      </c>
      <c r="P58" s="114">
        <f t="shared" si="15"/>
        <v>85.5039936940383</v>
      </c>
    </row>
    <row r="59" spans="1:16" ht="47.25">
      <c r="A59" s="109" t="s">
        <v>147</v>
      </c>
      <c r="B59" s="110">
        <v>24061900</v>
      </c>
      <c r="C59" s="62">
        <v>10</v>
      </c>
      <c r="D59" s="118">
        <v>10</v>
      </c>
      <c r="E59" s="118">
        <v>10</v>
      </c>
      <c r="F59" s="112">
        <v>10</v>
      </c>
      <c r="G59" s="118">
        <v>180.95507</v>
      </c>
      <c r="H59" s="118">
        <v>2.4</v>
      </c>
      <c r="I59" s="113">
        <f t="shared" si="8"/>
        <v>-178.55507</v>
      </c>
      <c r="J59" s="62">
        <f t="shared" si="9"/>
        <v>1.3262960800158845</v>
      </c>
      <c r="K59" s="62">
        <f t="shared" si="10"/>
        <v>-7.6</v>
      </c>
      <c r="L59" s="62">
        <f t="shared" si="11"/>
        <v>24</v>
      </c>
      <c r="M59" s="62">
        <f t="shared" si="12"/>
        <v>-7.6</v>
      </c>
      <c r="N59" s="62">
        <f t="shared" si="13"/>
        <v>24</v>
      </c>
      <c r="O59" s="62">
        <f t="shared" si="14"/>
        <v>24</v>
      </c>
      <c r="P59" s="114">
        <f t="shared" si="15"/>
        <v>24</v>
      </c>
    </row>
    <row r="60" spans="1:16" ht="47.25">
      <c r="A60" s="109" t="s">
        <v>148</v>
      </c>
      <c r="B60" s="110">
        <v>24062000</v>
      </c>
      <c r="C60" s="62"/>
      <c r="D60" s="118"/>
      <c r="E60" s="118">
        <v>0</v>
      </c>
      <c r="F60" s="112"/>
      <c r="G60" s="118">
        <v>104.86103999999999</v>
      </c>
      <c r="H60" s="118"/>
      <c r="I60" s="113">
        <f t="shared" si="8"/>
        <v>-104.86103999999999</v>
      </c>
      <c r="J60" s="62">
        <f t="shared" si="9"/>
        <v>0</v>
      </c>
      <c r="K60" s="62">
        <f t="shared" si="10"/>
        <v>0</v>
      </c>
      <c r="L60" s="62" t="str">
        <f t="shared" si="11"/>
        <v>-</v>
      </c>
      <c r="M60" s="62">
        <f t="shared" si="12"/>
        <v>0</v>
      </c>
      <c r="N60" s="62" t="str">
        <f t="shared" si="13"/>
        <v>-</v>
      </c>
      <c r="O60" s="62" t="str">
        <f t="shared" si="14"/>
        <v>-</v>
      </c>
      <c r="P60" s="114" t="str">
        <f t="shared" si="15"/>
        <v>-</v>
      </c>
    </row>
    <row r="61" spans="1:16" ht="47.25">
      <c r="A61" s="109" t="s">
        <v>149</v>
      </c>
      <c r="B61" s="110">
        <v>24062200</v>
      </c>
      <c r="C61" s="62">
        <v>1582.74</v>
      </c>
      <c r="D61" s="118">
        <v>3238.74</v>
      </c>
      <c r="E61" s="118">
        <v>814.5</v>
      </c>
      <c r="F61" s="112">
        <v>970.5</v>
      </c>
      <c r="G61" s="118">
        <v>826.01585</v>
      </c>
      <c r="H61" s="118">
        <v>3395.05245</v>
      </c>
      <c r="I61" s="113">
        <f t="shared" si="8"/>
        <v>2569.0366000000004</v>
      </c>
      <c r="J61" s="62">
        <f t="shared" si="9"/>
        <v>411.01541211346006</v>
      </c>
      <c r="K61" s="62">
        <f t="shared" si="10"/>
        <v>2580.55245</v>
      </c>
      <c r="L61" s="62">
        <f t="shared" si="11"/>
        <v>416.82657458563534</v>
      </c>
      <c r="M61" s="62">
        <f t="shared" si="12"/>
        <v>2424.55245</v>
      </c>
      <c r="N61" s="62">
        <f t="shared" si="13"/>
        <v>349.825085007728</v>
      </c>
      <c r="O61" s="62">
        <f t="shared" si="14"/>
        <v>214.50474809507566</v>
      </c>
      <c r="P61" s="114">
        <f t="shared" si="15"/>
        <v>104.82633524148281</v>
      </c>
    </row>
    <row r="62" spans="1:16" ht="31.5">
      <c r="A62" s="109" t="s">
        <v>150</v>
      </c>
      <c r="B62" s="110">
        <v>24160100</v>
      </c>
      <c r="C62" s="62">
        <v>2316</v>
      </c>
      <c r="D62" s="118">
        <v>2316</v>
      </c>
      <c r="E62" s="118">
        <v>1737</v>
      </c>
      <c r="F62" s="112">
        <v>1737</v>
      </c>
      <c r="G62" s="118">
        <v>572.68465</v>
      </c>
      <c r="H62" s="118">
        <v>3627.55163</v>
      </c>
      <c r="I62" s="113">
        <f t="shared" si="8"/>
        <v>3054.86698</v>
      </c>
      <c r="J62" s="62">
        <f t="shared" si="9"/>
        <v>633.4291708359914</v>
      </c>
      <c r="K62" s="62">
        <f t="shared" si="10"/>
        <v>1890.55163</v>
      </c>
      <c r="L62" s="62">
        <f t="shared" si="11"/>
        <v>208.84004778353483</v>
      </c>
      <c r="M62" s="62">
        <f t="shared" si="12"/>
        <v>1890.55163</v>
      </c>
      <c r="N62" s="62">
        <f t="shared" si="13"/>
        <v>208.84004778353483</v>
      </c>
      <c r="O62" s="62">
        <f t="shared" si="14"/>
        <v>156.63003583765112</v>
      </c>
      <c r="P62" s="114">
        <f t="shared" si="15"/>
        <v>156.63003583765112</v>
      </c>
    </row>
    <row r="63" spans="1:17" ht="47.25">
      <c r="A63" s="109" t="s">
        <v>151</v>
      </c>
      <c r="B63" s="110">
        <v>31010200</v>
      </c>
      <c r="C63" s="62">
        <v>2</v>
      </c>
      <c r="D63" s="118">
        <v>2</v>
      </c>
      <c r="E63" s="118">
        <v>1.5</v>
      </c>
      <c r="F63" s="112">
        <v>1.5</v>
      </c>
      <c r="G63" s="118">
        <v>62.055980000000005</v>
      </c>
      <c r="H63" s="118">
        <v>933.0956900000001</v>
      </c>
      <c r="I63" s="113">
        <f t="shared" si="8"/>
        <v>871.0397100000001</v>
      </c>
      <c r="J63" s="62">
        <f t="shared" si="9"/>
        <v>1503.6354111239564</v>
      </c>
      <c r="K63" s="62">
        <f t="shared" si="10"/>
        <v>931.5956900000001</v>
      </c>
      <c r="L63" s="62">
        <f t="shared" si="11"/>
        <v>62206.37933333334</v>
      </c>
      <c r="M63" s="62">
        <f t="shared" si="12"/>
        <v>931.5956900000001</v>
      </c>
      <c r="N63" s="62">
        <f t="shared" si="13"/>
        <v>62206.37933333334</v>
      </c>
      <c r="O63" s="62">
        <f t="shared" si="14"/>
        <v>46654.78450000001</v>
      </c>
      <c r="P63" s="114">
        <f t="shared" si="15"/>
        <v>46654.78450000001</v>
      </c>
      <c r="Q63" s="120"/>
    </row>
    <row r="64" spans="1:17" ht="15.75">
      <c r="A64" s="109" t="s">
        <v>152</v>
      </c>
      <c r="B64" s="110">
        <v>31020000</v>
      </c>
      <c r="C64" s="62"/>
      <c r="D64" s="118"/>
      <c r="E64" s="118"/>
      <c r="F64" s="112"/>
      <c r="G64" s="118">
        <v>0.58325</v>
      </c>
      <c r="H64" s="118">
        <v>0.225</v>
      </c>
      <c r="I64" s="113">
        <f t="shared" si="8"/>
        <v>-0.35825000000000007</v>
      </c>
      <c r="J64" s="62">
        <f t="shared" si="9"/>
        <v>38.576939562794685</v>
      </c>
      <c r="K64" s="62">
        <f t="shared" si="10"/>
        <v>0.225</v>
      </c>
      <c r="L64" s="62" t="str">
        <f t="shared" si="11"/>
        <v>-</v>
      </c>
      <c r="M64" s="62">
        <f t="shared" si="12"/>
        <v>0.225</v>
      </c>
      <c r="N64" s="62" t="str">
        <f t="shared" si="13"/>
        <v>-</v>
      </c>
      <c r="O64" s="62" t="str">
        <f t="shared" si="14"/>
        <v>-</v>
      </c>
      <c r="P64" s="114" t="str">
        <f t="shared" si="15"/>
        <v>-</v>
      </c>
      <c r="Q64" s="120"/>
    </row>
    <row r="65" spans="1:18" s="129" customFormat="1" ht="16.5">
      <c r="A65" s="121" t="s">
        <v>153</v>
      </c>
      <c r="B65" s="101"/>
      <c r="C65" s="122">
        <f aca="true" t="shared" si="16" ref="C65:H65">SUM(C11:C64)</f>
        <v>7314958.14</v>
      </c>
      <c r="D65" s="123">
        <f t="shared" si="16"/>
        <v>7575934.344289998</v>
      </c>
      <c r="E65" s="123">
        <f t="shared" si="16"/>
        <v>4712763.608</v>
      </c>
      <c r="F65" s="124">
        <f t="shared" si="16"/>
        <v>4813680.55729</v>
      </c>
      <c r="G65" s="123">
        <f t="shared" si="16"/>
        <v>4073268.141040001</v>
      </c>
      <c r="H65" s="123">
        <f t="shared" si="16"/>
        <v>4961804.477549997</v>
      </c>
      <c r="I65" s="125">
        <f t="shared" si="8"/>
        <v>888536.3365099961</v>
      </c>
      <c r="J65" s="122">
        <f t="shared" si="9"/>
        <v>121.81384347270425</v>
      </c>
      <c r="K65" s="122">
        <f t="shared" si="10"/>
        <v>249040.86954999715</v>
      </c>
      <c r="L65" s="122">
        <f t="shared" si="11"/>
        <v>105.28439128852645</v>
      </c>
      <c r="M65" s="122">
        <f t="shared" si="12"/>
        <v>148123.92025999725</v>
      </c>
      <c r="N65" s="122">
        <f t="shared" si="13"/>
        <v>103.07714478551497</v>
      </c>
      <c r="O65" s="122">
        <f t="shared" si="14"/>
        <v>67.8309346764081</v>
      </c>
      <c r="P65" s="126">
        <f t="shared" si="15"/>
        <v>65.49429089614172</v>
      </c>
      <c r="Q65" s="127">
        <v>4961804.47755</v>
      </c>
      <c r="R65" s="128"/>
    </row>
    <row r="66" spans="1:24" s="87" customFormat="1" ht="27.75" customHeight="1">
      <c r="A66" s="100" t="s">
        <v>154</v>
      </c>
      <c r="B66" s="101"/>
      <c r="C66" s="122"/>
      <c r="D66" s="123"/>
      <c r="E66" s="130"/>
      <c r="F66" s="123"/>
      <c r="G66" s="123"/>
      <c r="H66" s="123"/>
      <c r="I66" s="131"/>
      <c r="J66" s="122"/>
      <c r="K66" s="122"/>
      <c r="L66" s="122"/>
      <c r="M66" s="122"/>
      <c r="N66" s="122"/>
      <c r="O66" s="122"/>
      <c r="P66" s="126"/>
      <c r="Q66" s="132">
        <f>Q65-H65</f>
        <v>0</v>
      </c>
      <c r="R66" s="132"/>
      <c r="S66" s="132"/>
      <c r="T66" s="132"/>
      <c r="U66" s="132"/>
      <c r="V66" s="132"/>
      <c r="W66" s="132"/>
      <c r="X66" s="132"/>
    </row>
    <row r="67" spans="1:17" ht="27.75" customHeight="1">
      <c r="A67" s="109" t="s">
        <v>155</v>
      </c>
      <c r="B67" s="110">
        <v>12020000</v>
      </c>
      <c r="C67" s="62"/>
      <c r="D67" s="118"/>
      <c r="E67" s="118"/>
      <c r="F67" s="118"/>
      <c r="G67" s="118">
        <v>1.07443</v>
      </c>
      <c r="H67" s="118">
        <v>417.23693999999995</v>
      </c>
      <c r="I67" s="113">
        <f aca="true" t="shared" si="17" ref="I67:I83">H67-G67</f>
        <v>416.16250999999994</v>
      </c>
      <c r="J67" s="62">
        <f aca="true" t="shared" si="18" ref="J67:J83">IF(G67=0,"-",H67/G67*100)</f>
        <v>38833.32930018707</v>
      </c>
      <c r="K67" s="62">
        <f aca="true" t="shared" si="19" ref="K67:K83">H67-E67</f>
        <v>417.23693999999995</v>
      </c>
      <c r="L67" s="62" t="str">
        <f aca="true" t="shared" si="20" ref="L67:L83">IF(E67=0,"-",H67/E67*100)</f>
        <v>-</v>
      </c>
      <c r="M67" s="62">
        <f aca="true" t="shared" si="21" ref="M67:M83">H67-F67</f>
        <v>417.23693999999995</v>
      </c>
      <c r="N67" s="62" t="str">
        <f aca="true" t="shared" si="22" ref="N67:N83">IF(F67=0,"-",H67/F67*100)</f>
        <v>-</v>
      </c>
      <c r="O67" s="62" t="str">
        <f aca="true" t="shared" si="23" ref="O67:O83">IF(C67=0,"-",H67/C67*100)</f>
        <v>-</v>
      </c>
      <c r="P67" s="114" t="str">
        <f aca="true" t="shared" si="24" ref="P67:P83">IF(D67=0,"-",H67/D67*100)</f>
        <v>-</v>
      </c>
      <c r="Q67" s="133"/>
    </row>
    <row r="68" spans="1:17" ht="32.25" customHeight="1">
      <c r="A68" s="109" t="s">
        <v>156</v>
      </c>
      <c r="B68" s="110">
        <v>19010000</v>
      </c>
      <c r="C68" s="62">
        <v>140367.372</v>
      </c>
      <c r="D68" s="118">
        <v>140464.699</v>
      </c>
      <c r="E68" s="118">
        <v>107364.76400000001</v>
      </c>
      <c r="F68" s="118">
        <v>108547.961</v>
      </c>
      <c r="G68" s="118">
        <v>111584.52437999999</v>
      </c>
      <c r="H68" s="118">
        <v>158367.60752000005</v>
      </c>
      <c r="I68" s="113">
        <f t="shared" si="17"/>
        <v>46783.08314000006</v>
      </c>
      <c r="J68" s="62">
        <f t="shared" si="18"/>
        <v>141.92613931003618</v>
      </c>
      <c r="K68" s="62">
        <f t="shared" si="19"/>
        <v>51002.84352000004</v>
      </c>
      <c r="L68" s="62">
        <f t="shared" si="20"/>
        <v>147.50426640904274</v>
      </c>
      <c r="M68" s="62">
        <f t="shared" si="21"/>
        <v>49819.64652000005</v>
      </c>
      <c r="N68" s="62">
        <f t="shared" si="22"/>
        <v>145.89643698604348</v>
      </c>
      <c r="O68" s="62">
        <f t="shared" si="23"/>
        <v>112.82366070086434</v>
      </c>
      <c r="P68" s="114">
        <f t="shared" si="24"/>
        <v>112.7454859814992</v>
      </c>
      <c r="Q68" s="133"/>
    </row>
    <row r="69" spans="1:17" ht="30" customHeight="1">
      <c r="A69" s="109" t="s">
        <v>157</v>
      </c>
      <c r="B69" s="110">
        <v>19050000</v>
      </c>
      <c r="C69" s="62"/>
      <c r="D69" s="118">
        <v>0</v>
      </c>
      <c r="E69" s="118"/>
      <c r="F69" s="118"/>
      <c r="G69" s="118">
        <v>53.64625</v>
      </c>
      <c r="H69" s="118">
        <v>0.01896</v>
      </c>
      <c r="I69" s="113">
        <f t="shared" si="17"/>
        <v>-53.62729</v>
      </c>
      <c r="J69" s="62">
        <f t="shared" si="18"/>
        <v>0.03534263811543212</v>
      </c>
      <c r="K69" s="62">
        <f t="shared" si="19"/>
        <v>0.01896</v>
      </c>
      <c r="L69" s="62" t="str">
        <f t="shared" si="20"/>
        <v>-</v>
      </c>
      <c r="M69" s="62">
        <f t="shared" si="21"/>
        <v>0.01896</v>
      </c>
      <c r="N69" s="62" t="str">
        <f t="shared" si="22"/>
        <v>-</v>
      </c>
      <c r="O69" s="62" t="str">
        <f t="shared" si="23"/>
        <v>-</v>
      </c>
      <c r="P69" s="114" t="str">
        <f t="shared" si="24"/>
        <v>-</v>
      </c>
      <c r="Q69" s="133"/>
    </row>
    <row r="70" spans="1:17" ht="31.5">
      <c r="A70" s="109" t="s">
        <v>158</v>
      </c>
      <c r="B70" s="110">
        <v>21110000</v>
      </c>
      <c r="C70" s="62">
        <v>386.144</v>
      </c>
      <c r="D70" s="118">
        <v>925.888</v>
      </c>
      <c r="E70" s="118">
        <v>194.69400000000002</v>
      </c>
      <c r="F70" s="118">
        <v>734.438</v>
      </c>
      <c r="G70" s="118">
        <v>5566.12636</v>
      </c>
      <c r="H70" s="118">
        <v>6334.238149999999</v>
      </c>
      <c r="I70" s="113">
        <f t="shared" si="17"/>
        <v>768.111789999999</v>
      </c>
      <c r="J70" s="62">
        <f t="shared" si="18"/>
        <v>113.79975480829722</v>
      </c>
      <c r="K70" s="62">
        <f t="shared" si="19"/>
        <v>6139.544149999999</v>
      </c>
      <c r="L70" s="62">
        <f t="shared" si="20"/>
        <v>3253.4326430193014</v>
      </c>
      <c r="M70" s="62">
        <f t="shared" si="21"/>
        <v>5599.800149999999</v>
      </c>
      <c r="N70" s="62">
        <f t="shared" si="22"/>
        <v>862.4605684891031</v>
      </c>
      <c r="O70" s="62">
        <f t="shared" si="23"/>
        <v>1640.3823832559872</v>
      </c>
      <c r="P70" s="114">
        <f t="shared" si="24"/>
        <v>684.1257419903918</v>
      </c>
      <c r="Q70" s="133"/>
    </row>
    <row r="71" spans="1:17" ht="26.25" customHeight="1">
      <c r="A71" s="109" t="s">
        <v>159</v>
      </c>
      <c r="B71" s="110">
        <v>24061600</v>
      </c>
      <c r="C71" s="62"/>
      <c r="D71" s="118">
        <v>0</v>
      </c>
      <c r="E71" s="118">
        <v>0</v>
      </c>
      <c r="F71" s="118">
        <v>0</v>
      </c>
      <c r="G71" s="118">
        <v>-106.00989</v>
      </c>
      <c r="H71" s="118">
        <v>7.5298799999999995</v>
      </c>
      <c r="I71" s="113">
        <f t="shared" si="17"/>
        <v>113.53977</v>
      </c>
      <c r="J71" s="62">
        <f t="shared" si="18"/>
        <v>-7.102997654275464</v>
      </c>
      <c r="K71" s="62">
        <f t="shared" si="19"/>
        <v>7.5298799999999995</v>
      </c>
      <c r="L71" s="62" t="str">
        <f t="shared" si="20"/>
        <v>-</v>
      </c>
      <c r="M71" s="62">
        <f t="shared" si="21"/>
        <v>7.5298799999999995</v>
      </c>
      <c r="N71" s="62" t="str">
        <f t="shared" si="22"/>
        <v>-</v>
      </c>
      <c r="O71" s="62" t="str">
        <f t="shared" si="23"/>
        <v>-</v>
      </c>
      <c r="P71" s="114" t="str">
        <f t="shared" si="24"/>
        <v>-</v>
      </c>
      <c r="Q71" s="133"/>
    </row>
    <row r="72" spans="1:17" ht="31.5">
      <c r="A72" s="109" t="s">
        <v>160</v>
      </c>
      <c r="B72" s="110">
        <v>24062100</v>
      </c>
      <c r="C72" s="62">
        <v>826.35</v>
      </c>
      <c r="D72" s="118">
        <v>914.143</v>
      </c>
      <c r="E72" s="118">
        <v>509.09999999999997</v>
      </c>
      <c r="F72" s="118">
        <v>596.893</v>
      </c>
      <c r="G72" s="118">
        <v>2422.03643</v>
      </c>
      <c r="H72" s="118">
        <v>1622.5722700000001</v>
      </c>
      <c r="I72" s="113">
        <f t="shared" si="17"/>
        <v>-799.46416</v>
      </c>
      <c r="J72" s="62">
        <f t="shared" si="18"/>
        <v>66.99206708463919</v>
      </c>
      <c r="K72" s="62">
        <f t="shared" si="19"/>
        <v>1113.4722700000002</v>
      </c>
      <c r="L72" s="62">
        <f t="shared" si="20"/>
        <v>318.7138617167551</v>
      </c>
      <c r="M72" s="62">
        <f t="shared" si="21"/>
        <v>1025.67927</v>
      </c>
      <c r="N72" s="62">
        <f t="shared" si="22"/>
        <v>271.8363710078691</v>
      </c>
      <c r="O72" s="62">
        <f t="shared" si="23"/>
        <v>196.35411992497126</v>
      </c>
      <c r="P72" s="114">
        <f t="shared" si="24"/>
        <v>177.49654813306014</v>
      </c>
      <c r="Q72" s="133"/>
    </row>
    <row r="73" spans="1:17" ht="31.5">
      <c r="A73" s="109" t="s">
        <v>161</v>
      </c>
      <c r="B73" s="110">
        <v>24110700</v>
      </c>
      <c r="C73" s="62"/>
      <c r="D73" s="118"/>
      <c r="E73" s="118"/>
      <c r="F73" s="118"/>
      <c r="G73" s="118"/>
      <c r="H73" s="118">
        <v>0.135</v>
      </c>
      <c r="I73" s="113">
        <f t="shared" si="17"/>
        <v>0.135</v>
      </c>
      <c r="J73" s="62" t="str">
        <f t="shared" si="18"/>
        <v>-</v>
      </c>
      <c r="K73" s="62">
        <f t="shared" si="19"/>
        <v>0.135</v>
      </c>
      <c r="L73" s="62" t="str">
        <f t="shared" si="20"/>
        <v>-</v>
      </c>
      <c r="M73" s="62">
        <f t="shared" si="21"/>
        <v>0.135</v>
      </c>
      <c r="N73" s="62" t="str">
        <f t="shared" si="22"/>
        <v>-</v>
      </c>
      <c r="O73" s="62" t="str">
        <f t="shared" si="23"/>
        <v>-</v>
      </c>
      <c r="P73" s="114" t="str">
        <f t="shared" si="24"/>
        <v>-</v>
      </c>
      <c r="Q73" s="133"/>
    </row>
    <row r="74" spans="1:17" ht="47.25">
      <c r="A74" s="109" t="s">
        <v>162</v>
      </c>
      <c r="B74" s="110">
        <v>24110900</v>
      </c>
      <c r="C74" s="62">
        <v>41</v>
      </c>
      <c r="D74" s="118">
        <v>41</v>
      </c>
      <c r="E74" s="118">
        <v>26.799999999999997</v>
      </c>
      <c r="F74" s="118">
        <v>26.8</v>
      </c>
      <c r="G74" s="118">
        <v>83.95559</v>
      </c>
      <c r="H74" s="118">
        <v>81.81204</v>
      </c>
      <c r="I74" s="113">
        <f t="shared" si="17"/>
        <v>-2.1435500000000047</v>
      </c>
      <c r="J74" s="62">
        <f t="shared" si="18"/>
        <v>97.44680491197786</v>
      </c>
      <c r="K74" s="62">
        <f t="shared" si="19"/>
        <v>55.01204</v>
      </c>
      <c r="L74" s="62">
        <f t="shared" si="20"/>
        <v>305.2688059701493</v>
      </c>
      <c r="M74" s="62">
        <f t="shared" si="21"/>
        <v>55.01204</v>
      </c>
      <c r="N74" s="62">
        <f t="shared" si="22"/>
        <v>305.26880597014923</v>
      </c>
      <c r="O74" s="62">
        <f t="shared" si="23"/>
        <v>199.54156097560974</v>
      </c>
      <c r="P74" s="114">
        <f t="shared" si="24"/>
        <v>199.54156097560974</v>
      </c>
      <c r="Q74" s="133"/>
    </row>
    <row r="75" spans="1:17" ht="15.75">
      <c r="A75" s="116" t="s">
        <v>163</v>
      </c>
      <c r="B75" s="110">
        <v>25000000</v>
      </c>
      <c r="C75" s="62">
        <v>196195.172</v>
      </c>
      <c r="D75" s="118">
        <v>196195.172</v>
      </c>
      <c r="E75" s="118">
        <v>130436.062</v>
      </c>
      <c r="F75" s="118">
        <v>130436.062</v>
      </c>
      <c r="G75" s="118">
        <v>156823.0005</v>
      </c>
      <c r="H75" s="118">
        <v>189474.79435000004</v>
      </c>
      <c r="I75" s="113">
        <f t="shared" si="17"/>
        <v>32651.793850000045</v>
      </c>
      <c r="J75" s="62">
        <f t="shared" si="18"/>
        <v>120.82079398168386</v>
      </c>
      <c r="K75" s="62">
        <f t="shared" si="19"/>
        <v>59038.732350000035</v>
      </c>
      <c r="L75" s="62">
        <f t="shared" si="20"/>
        <v>145.26258416939945</v>
      </c>
      <c r="M75" s="62">
        <f t="shared" si="21"/>
        <v>59038.732350000035</v>
      </c>
      <c r="N75" s="62">
        <f t="shared" si="22"/>
        <v>145.26258416939945</v>
      </c>
      <c r="O75" s="62">
        <f t="shared" si="23"/>
        <v>96.57464677571171</v>
      </c>
      <c r="P75" s="114">
        <f t="shared" si="24"/>
        <v>96.57464677571171</v>
      </c>
      <c r="Q75" s="133"/>
    </row>
    <row r="76" spans="1:17" ht="31.5">
      <c r="A76" s="109" t="s">
        <v>164</v>
      </c>
      <c r="B76" s="110">
        <v>50110000</v>
      </c>
      <c r="C76" s="62">
        <v>5906.5</v>
      </c>
      <c r="D76" s="118">
        <v>7864.073</v>
      </c>
      <c r="E76" s="118">
        <v>3782.5</v>
      </c>
      <c r="F76" s="118">
        <v>6985.173</v>
      </c>
      <c r="G76" s="118">
        <v>3350.2203799999997</v>
      </c>
      <c r="H76" s="118">
        <v>6231.21308</v>
      </c>
      <c r="I76" s="113">
        <f t="shared" si="17"/>
        <v>2880.9927000000007</v>
      </c>
      <c r="J76" s="62">
        <f t="shared" si="18"/>
        <v>185.99412495962434</v>
      </c>
      <c r="K76" s="62">
        <f t="shared" si="19"/>
        <v>2448.7130800000004</v>
      </c>
      <c r="L76" s="62">
        <f t="shared" si="20"/>
        <v>164.7379532055519</v>
      </c>
      <c r="M76" s="62">
        <f t="shared" si="21"/>
        <v>-753.9599199999993</v>
      </c>
      <c r="N76" s="62">
        <f t="shared" si="22"/>
        <v>89.20628136196484</v>
      </c>
      <c r="O76" s="62">
        <f t="shared" si="23"/>
        <v>105.49755489714723</v>
      </c>
      <c r="P76" s="114">
        <f t="shared" si="24"/>
        <v>79.23646029226839</v>
      </c>
      <c r="Q76" s="133"/>
    </row>
    <row r="77" spans="1:17" s="87" customFormat="1" ht="24.75" customHeight="1">
      <c r="A77" s="134" t="s">
        <v>165</v>
      </c>
      <c r="B77" s="101"/>
      <c r="C77" s="122"/>
      <c r="D77" s="123"/>
      <c r="E77" s="123"/>
      <c r="F77" s="123"/>
      <c r="G77" s="123"/>
      <c r="H77" s="123"/>
      <c r="I77" s="125">
        <f t="shared" si="17"/>
        <v>0</v>
      </c>
      <c r="J77" s="122" t="str">
        <f t="shared" si="18"/>
        <v>-</v>
      </c>
      <c r="K77" s="122">
        <f t="shared" si="19"/>
        <v>0</v>
      </c>
      <c r="L77" s="122" t="str">
        <f t="shared" si="20"/>
        <v>-</v>
      </c>
      <c r="M77" s="122">
        <f t="shared" si="21"/>
        <v>0</v>
      </c>
      <c r="N77" s="122" t="str">
        <f t="shared" si="22"/>
        <v>-</v>
      </c>
      <c r="O77" s="122" t="str">
        <f t="shared" si="23"/>
        <v>-</v>
      </c>
      <c r="P77" s="126" t="str">
        <f t="shared" si="24"/>
        <v>-</v>
      </c>
      <c r="Q77" s="135"/>
    </row>
    <row r="78" spans="1:17" ht="15.75">
      <c r="A78" s="116" t="s">
        <v>166</v>
      </c>
      <c r="B78" s="110">
        <v>24170000</v>
      </c>
      <c r="C78" s="62">
        <v>5000</v>
      </c>
      <c r="D78" s="118">
        <v>7465.562</v>
      </c>
      <c r="E78" s="118">
        <v>2800</v>
      </c>
      <c r="F78" s="118">
        <v>5599.653</v>
      </c>
      <c r="G78" s="118">
        <v>28537.74321</v>
      </c>
      <c r="H78" s="118">
        <v>5248.135969999999</v>
      </c>
      <c r="I78" s="113">
        <f t="shared" si="17"/>
        <v>-23289.60724</v>
      </c>
      <c r="J78" s="62">
        <f t="shared" si="18"/>
        <v>18.39015766376713</v>
      </c>
      <c r="K78" s="62">
        <f t="shared" si="19"/>
        <v>2448.1359699999994</v>
      </c>
      <c r="L78" s="62">
        <f t="shared" si="20"/>
        <v>187.4334275</v>
      </c>
      <c r="M78" s="62">
        <f t="shared" si="21"/>
        <v>-351.5170300000009</v>
      </c>
      <c r="N78" s="62">
        <f t="shared" si="22"/>
        <v>93.72252119908143</v>
      </c>
      <c r="O78" s="62">
        <f t="shared" si="23"/>
        <v>104.9627194</v>
      </c>
      <c r="P78" s="114">
        <f t="shared" si="24"/>
        <v>70.29793564101402</v>
      </c>
      <c r="Q78" s="133"/>
    </row>
    <row r="79" spans="1:17" ht="28.5" customHeight="1">
      <c r="A79" s="116" t="s">
        <v>167</v>
      </c>
      <c r="B79" s="110">
        <v>31030000</v>
      </c>
      <c r="C79" s="62">
        <v>9100</v>
      </c>
      <c r="D79" s="118">
        <v>25012.422</v>
      </c>
      <c r="E79" s="118">
        <v>4672.348</v>
      </c>
      <c r="F79" s="118">
        <v>23584.77</v>
      </c>
      <c r="G79" s="118">
        <v>30189.12166</v>
      </c>
      <c r="H79" s="118">
        <v>36077.45902999999</v>
      </c>
      <c r="I79" s="113">
        <f t="shared" si="17"/>
        <v>5888.33736999999</v>
      </c>
      <c r="J79" s="62">
        <f t="shared" si="18"/>
        <v>119.50483169506028</v>
      </c>
      <c r="K79" s="62">
        <f t="shared" si="19"/>
        <v>31405.111029999993</v>
      </c>
      <c r="L79" s="62">
        <f t="shared" si="20"/>
        <v>772.148372295899</v>
      </c>
      <c r="M79" s="62">
        <f t="shared" si="21"/>
        <v>12492.68902999999</v>
      </c>
      <c r="N79" s="62">
        <f t="shared" si="22"/>
        <v>152.96930616664903</v>
      </c>
      <c r="O79" s="62">
        <f t="shared" si="23"/>
        <v>396.4555937362636</v>
      </c>
      <c r="P79" s="114">
        <f t="shared" si="24"/>
        <v>144.23816705955142</v>
      </c>
      <c r="Q79" s="133"/>
    </row>
    <row r="80" spans="1:17" ht="28.5" customHeight="1">
      <c r="A80" s="116" t="s">
        <v>168</v>
      </c>
      <c r="B80" s="110">
        <v>33010000</v>
      </c>
      <c r="C80" s="62">
        <v>59842.705</v>
      </c>
      <c r="D80" s="118">
        <v>80845.5557</v>
      </c>
      <c r="E80" s="118">
        <v>44900.008</v>
      </c>
      <c r="F80" s="118">
        <v>66785.9587</v>
      </c>
      <c r="G80" s="118">
        <v>58665.25462</v>
      </c>
      <c r="H80" s="118">
        <v>45600.43293</v>
      </c>
      <c r="I80" s="113">
        <f t="shared" si="17"/>
        <v>-13064.821689999997</v>
      </c>
      <c r="J80" s="62">
        <f t="shared" si="18"/>
        <v>77.72988155488892</v>
      </c>
      <c r="K80" s="62">
        <f t="shared" si="19"/>
        <v>700.424930000001</v>
      </c>
      <c r="L80" s="62">
        <f t="shared" si="20"/>
        <v>101.55996615858065</v>
      </c>
      <c r="M80" s="62">
        <f t="shared" si="21"/>
        <v>-21185.52577</v>
      </c>
      <c r="N80" s="62">
        <f t="shared" si="22"/>
        <v>68.27847322643883</v>
      </c>
      <c r="O80" s="62">
        <f t="shared" si="23"/>
        <v>76.2004874779641</v>
      </c>
      <c r="P80" s="114">
        <f t="shared" si="24"/>
        <v>56.404378119699174</v>
      </c>
      <c r="Q80" s="133"/>
    </row>
    <row r="81" spans="1:17" ht="15.75">
      <c r="A81" s="116" t="s">
        <v>169</v>
      </c>
      <c r="B81" s="110"/>
      <c r="C81" s="62">
        <f aca="true" t="shared" si="25" ref="C81:H81">SUM(C78:C80)</f>
        <v>73942.705</v>
      </c>
      <c r="D81" s="118">
        <f t="shared" si="25"/>
        <v>113323.5397</v>
      </c>
      <c r="E81" s="118">
        <f t="shared" si="25"/>
        <v>52372.356</v>
      </c>
      <c r="F81" s="118">
        <f t="shared" si="25"/>
        <v>95970.3817</v>
      </c>
      <c r="G81" s="118">
        <f t="shared" si="25"/>
        <v>117392.11949000001</v>
      </c>
      <c r="H81" s="118">
        <f t="shared" si="25"/>
        <v>86926.02792999998</v>
      </c>
      <c r="I81" s="113">
        <f t="shared" si="17"/>
        <v>-30466.09156000003</v>
      </c>
      <c r="J81" s="62">
        <f t="shared" si="18"/>
        <v>74.04758369441036</v>
      </c>
      <c r="K81" s="62">
        <f t="shared" si="19"/>
        <v>34553.67192999998</v>
      </c>
      <c r="L81" s="62">
        <f t="shared" si="20"/>
        <v>165.9769286109641</v>
      </c>
      <c r="M81" s="62">
        <f t="shared" si="21"/>
        <v>-9044.353770000016</v>
      </c>
      <c r="N81" s="62">
        <f t="shared" si="22"/>
        <v>90.57589059271189</v>
      </c>
      <c r="O81" s="62">
        <f t="shared" si="23"/>
        <v>117.5586258712066</v>
      </c>
      <c r="P81" s="114">
        <f t="shared" si="24"/>
        <v>76.70606491830222</v>
      </c>
      <c r="Q81" s="120"/>
    </row>
    <row r="82" spans="1:17" s="87" customFormat="1" ht="28.5" customHeight="1">
      <c r="A82" s="136" t="s">
        <v>170</v>
      </c>
      <c r="B82" s="101"/>
      <c r="C82" s="122">
        <f aca="true" t="shared" si="26" ref="C82:H82">SUM(C67:C80)</f>
        <v>417665.243</v>
      </c>
      <c r="D82" s="123">
        <f t="shared" si="26"/>
        <v>459728.51469999994</v>
      </c>
      <c r="E82" s="123">
        <f t="shared" si="26"/>
        <v>294686.27600000007</v>
      </c>
      <c r="F82" s="123">
        <f t="shared" si="26"/>
        <v>343297.7087</v>
      </c>
      <c r="G82" s="123">
        <f t="shared" si="26"/>
        <v>397170.69392</v>
      </c>
      <c r="H82" s="123">
        <f t="shared" si="26"/>
        <v>449463.1861200001</v>
      </c>
      <c r="I82" s="125">
        <f t="shared" si="17"/>
        <v>52292.492200000095</v>
      </c>
      <c r="J82" s="122">
        <f t="shared" si="18"/>
        <v>113.16625143811167</v>
      </c>
      <c r="K82" s="122">
        <f t="shared" si="19"/>
        <v>154776.91012000002</v>
      </c>
      <c r="L82" s="122">
        <f t="shared" si="20"/>
        <v>152.5226054707753</v>
      </c>
      <c r="M82" s="122">
        <f t="shared" si="21"/>
        <v>106165.47742000007</v>
      </c>
      <c r="N82" s="122">
        <f t="shared" si="22"/>
        <v>130.92519254556856</v>
      </c>
      <c r="O82" s="122">
        <f t="shared" si="23"/>
        <v>107.61326053650102</v>
      </c>
      <c r="P82" s="126">
        <f t="shared" si="24"/>
        <v>97.76708899888479</v>
      </c>
      <c r="Q82" s="137">
        <v>449463.18611999997</v>
      </c>
    </row>
    <row r="83" spans="1:16" s="87" customFormat="1" ht="28.5" customHeight="1" thickBot="1">
      <c r="A83" s="138" t="s">
        <v>171</v>
      </c>
      <c r="B83" s="139"/>
      <c r="C83" s="140">
        <f aca="true" t="shared" si="27" ref="C83:H83">C82+C65</f>
        <v>7732623.382999999</v>
      </c>
      <c r="D83" s="141">
        <f t="shared" si="27"/>
        <v>8035662.858989998</v>
      </c>
      <c r="E83" s="141">
        <f t="shared" si="27"/>
        <v>5007449.884</v>
      </c>
      <c r="F83" s="141">
        <f t="shared" si="27"/>
        <v>5156978.26599</v>
      </c>
      <c r="G83" s="141">
        <f t="shared" si="27"/>
        <v>4470438.834960001</v>
      </c>
      <c r="H83" s="141">
        <f t="shared" si="27"/>
        <v>5411267.663669997</v>
      </c>
      <c r="I83" s="142">
        <f t="shared" si="17"/>
        <v>940828.8287099963</v>
      </c>
      <c r="J83" s="140">
        <f t="shared" si="18"/>
        <v>121.04555868995386</v>
      </c>
      <c r="K83" s="140">
        <f t="shared" si="19"/>
        <v>403817.7796699973</v>
      </c>
      <c r="L83" s="140">
        <f t="shared" si="20"/>
        <v>108.06433991402074</v>
      </c>
      <c r="M83" s="140">
        <f t="shared" si="21"/>
        <v>254289.39767999668</v>
      </c>
      <c r="N83" s="140">
        <f t="shared" si="22"/>
        <v>104.93097671861489</v>
      </c>
      <c r="O83" s="140">
        <f t="shared" si="23"/>
        <v>69.97971316651149</v>
      </c>
      <c r="P83" s="143">
        <f t="shared" si="24"/>
        <v>67.34065077924559</v>
      </c>
    </row>
    <row r="84" spans="1:10" ht="15.75">
      <c r="A84" s="144"/>
      <c r="B84" s="145"/>
      <c r="C84" s="146"/>
      <c r="D84" s="147"/>
      <c r="E84" s="148"/>
      <c r="F84" s="148"/>
      <c r="G84" s="148"/>
      <c r="H84" s="148"/>
      <c r="I84" s="149"/>
      <c r="J84" s="148"/>
    </row>
    <row r="85" spans="1:10" ht="15.75">
      <c r="A85" s="144"/>
      <c r="B85" s="145"/>
      <c r="C85" s="151"/>
      <c r="D85" s="152"/>
      <c r="E85" s="152"/>
      <c r="F85" s="152"/>
      <c r="G85" s="152"/>
      <c r="H85" s="152"/>
      <c r="I85" s="153"/>
      <c r="J85" s="153"/>
    </row>
    <row r="86" ht="15.75">
      <c r="H86" s="159"/>
    </row>
    <row r="87" spans="7:8" ht="15.75">
      <c r="G87" s="157"/>
      <c r="H87" s="157"/>
    </row>
    <row r="88" spans="3:8" ht="15.75">
      <c r="C88" s="161"/>
      <c r="D88" s="162"/>
      <c r="E88" s="162"/>
      <c r="F88" s="163"/>
      <c r="G88" s="162"/>
      <c r="H88" s="162"/>
    </row>
    <row r="93" ht="15.75">
      <c r="G93" s="164"/>
    </row>
    <row r="94" ht="15.75">
      <c r="G94" s="164"/>
    </row>
    <row r="95" ht="15.75">
      <c r="F95" s="166"/>
    </row>
    <row r="101" spans="1:16" s="167" customFormat="1" ht="15.75">
      <c r="A101" s="160"/>
      <c r="B101" s="154"/>
      <c r="C101" s="155"/>
      <c r="D101" s="156"/>
      <c r="E101" s="157"/>
      <c r="F101" s="157"/>
      <c r="G101" s="158"/>
      <c r="H101" s="165"/>
      <c r="I101" s="160"/>
      <c r="J101" s="160"/>
      <c r="K101" s="160"/>
      <c r="L101" s="160"/>
      <c r="M101" s="160"/>
      <c r="N101" s="160"/>
      <c r="O101" s="160"/>
      <c r="P101" s="160"/>
    </row>
  </sheetData>
  <sheetProtection/>
  <mergeCells count="21">
    <mergeCell ref="C8:C9"/>
    <mergeCell ref="D8:D9"/>
    <mergeCell ref="E8:E9"/>
    <mergeCell ref="F8:F9"/>
    <mergeCell ref="G8:G9"/>
    <mergeCell ref="G7:H7"/>
    <mergeCell ref="H8:H9"/>
    <mergeCell ref="E7:F7"/>
    <mergeCell ref="A2:O2"/>
    <mergeCell ref="A3:O3"/>
    <mergeCell ref="A4:O4"/>
    <mergeCell ref="A7:A9"/>
    <mergeCell ref="B7:B9"/>
    <mergeCell ref="C7:D7"/>
    <mergeCell ref="M8:N8"/>
    <mergeCell ref="I7:J8"/>
    <mergeCell ref="P8:P9"/>
    <mergeCell ref="O7:P7"/>
    <mergeCell ref="K8:L8"/>
    <mergeCell ref="K7:N7"/>
    <mergeCell ref="O8:O9"/>
  </mergeCells>
  <conditionalFormatting sqref="Q65 Q82">
    <cfRule type="expression" priority="1" dxfId="11" stopIfTrue="1">
      <formula>K65=1</formula>
    </cfRule>
  </conditionalFormatting>
  <printOptions/>
  <pageMargins left="0.1968503937007874" right="0.1968503937007874" top="0.15748031496062992" bottom="0.15748031496062992" header="0.15748031496062992" footer="0.15748031496062992"/>
  <pageSetup horizontalDpi="120" verticalDpi="12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Ярослав</dc:creator>
  <cp:keywords/>
  <dc:description/>
  <cp:lastModifiedBy>admin</cp:lastModifiedBy>
  <cp:lastPrinted>2021-08-03T11:32:11Z</cp:lastPrinted>
  <dcterms:created xsi:type="dcterms:W3CDTF">1999-12-23T08:02:55Z</dcterms:created>
  <dcterms:modified xsi:type="dcterms:W3CDTF">2021-09-13T08:47:31Z</dcterms:modified>
  <cp:category/>
  <cp:version/>
  <cp:contentType/>
  <cp:contentStatus/>
</cp:coreProperties>
</file>